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4295" windowHeight="7065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Titles" localSheetId="3">'приложение 4'!$9:$10</definedName>
    <definedName name="_xlnm.Print_Titles" localSheetId="6">'приложение 7'!$8:$10</definedName>
    <definedName name="_xlnm.Print_Area" localSheetId="0">'приложение 1'!$A$2:$D$41</definedName>
    <definedName name="_xlnm.Print_Area" localSheetId="5">'приложение 6'!$A$2:$F$32</definedName>
  </definedNames>
  <calcPr fullCalcOnLoad="1"/>
</workbook>
</file>

<file path=xl/sharedStrings.xml><?xml version="1.0" encoding="utf-8"?>
<sst xmlns="http://schemas.openxmlformats.org/spreadsheetml/2006/main" count="1340" uniqueCount="510">
  <si>
    <t xml:space="preserve">сельского поселения Абинского района  </t>
  </si>
  <si>
    <t>Наименование показателей</t>
  </si>
  <si>
    <t>Код бюджетной классификации</t>
  </si>
  <si>
    <t>Администратора поступлений</t>
  </si>
  <si>
    <t>Доходы всего</t>
  </si>
  <si>
    <t>Налог на доходы физических лиц</t>
  </si>
  <si>
    <t>1 01 02000 01 0000 110</t>
  </si>
  <si>
    <t>Единый сельскохозяйственный налог</t>
  </si>
  <si>
    <t>1 05 03000 01 0000 110</t>
  </si>
  <si>
    <t>Налог на имущество физических лиц</t>
  </si>
  <si>
    <t>1 06 01030 10 0000 110</t>
  </si>
  <si>
    <t>Земельный налог</t>
  </si>
  <si>
    <t>1 11 05035 10 0000 120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</si>
  <si>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</si>
  <si>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</si>
  <si>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</si>
  <si>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2 02 00000 00 0000 000</t>
  </si>
  <si>
    <t>Прочие субсидии бюджетам поселений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</si>
  <si>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</si>
  <si>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</si>
  <si>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</si>
  <si>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</si>
  <si>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</si>
  <si>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</si>
  <si>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Всего доходов</t>
  </si>
  <si>
    <r>
      <t xml:space="preserve">  поселения Абинского района</t>
    </r>
    <r>
      <rPr>
        <sz val="12"/>
        <rFont val="Times New Roman"/>
        <family val="1"/>
      </rPr>
      <t xml:space="preserve"> </t>
    </r>
  </si>
  <si>
    <t xml:space="preserve">  </t>
  </si>
  <si>
    <t>ПРИЛОЖЕНИЕ  № 2</t>
  </si>
  <si>
    <t>Код</t>
  </si>
  <si>
    <t>Наименование доходов</t>
  </si>
  <si>
    <t>Доходы</t>
  </si>
  <si>
    <t>Межбюджетные трансферты, передаваемые бюджетам поселений  на комплектование книжных фондов библиотек муниципальных образований</t>
  </si>
  <si>
    <t xml:space="preserve"> и подразделам функциональной классификации расходов бюджетов РФ</t>
  </si>
  <si>
    <t>тыс.руб.</t>
  </si>
  <si>
    <t>№ п/п</t>
  </si>
  <si>
    <t xml:space="preserve">Наименование </t>
  </si>
  <si>
    <t>Рз</t>
  </si>
  <si>
    <t>ПР</t>
  </si>
  <si>
    <t>1</t>
  </si>
  <si>
    <t>2</t>
  </si>
  <si>
    <t>4</t>
  </si>
  <si>
    <t>5</t>
  </si>
  <si>
    <t>6</t>
  </si>
  <si>
    <t>7</t>
  </si>
  <si>
    <t>8</t>
  </si>
  <si>
    <t>Всего расходов</t>
  </si>
  <si>
    <t>1.</t>
  </si>
  <si>
    <t>Общегосударственные вопросы</t>
  </si>
  <si>
    <t>01</t>
  </si>
  <si>
    <t>00</t>
  </si>
  <si>
    <t>02</t>
  </si>
  <si>
    <t>03</t>
  </si>
  <si>
    <t>04</t>
  </si>
  <si>
    <t>Другие общегосударственные вопросы</t>
  </si>
  <si>
    <t>13</t>
  </si>
  <si>
    <t>2.</t>
  </si>
  <si>
    <t xml:space="preserve">Национальная оборона 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</si>
  <si>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</si>
  <si>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</si>
  <si>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</si>
  <si>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</si>
  <si>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</si>
  <si>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 xml:space="preserve">      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</si>
  <si>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</si>
  <si>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</si>
  <si>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</si>
  <si>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</si>
  <si>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</si>
  <si>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</si>
  <si>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</si>
  <si>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</si>
  <si>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</si>
  <si>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</si>
  <si>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</si>
  <si>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08</t>
  </si>
  <si>
    <t>Культура</t>
  </si>
  <si>
    <t>8.</t>
  </si>
  <si>
    <t>Физическая культура и спорт</t>
  </si>
  <si>
    <t>11</t>
  </si>
  <si>
    <t>Массовый спорт</t>
  </si>
  <si>
    <t>200,1</t>
  </si>
  <si>
    <t xml:space="preserve">     в т.ч. :  - ФОТ с начислениями</t>
  </si>
  <si>
    <t xml:space="preserve">                  -материальные затраты</t>
  </si>
  <si>
    <t xml:space="preserve">                              из них:                     </t>
  </si>
  <si>
    <t xml:space="preserve">                  - коммунальные услуги</t>
  </si>
  <si>
    <t xml:space="preserve">                  -расходы за счет средств арендн.платы</t>
  </si>
  <si>
    <t xml:space="preserve">                  - кап.ремонт зданий и сооружений</t>
  </si>
  <si>
    <t xml:space="preserve">                  - приобретение транспортных средств</t>
  </si>
  <si>
    <t xml:space="preserve">                  - приобретение оборудования</t>
  </si>
  <si>
    <t xml:space="preserve">                  - прочие мат.затраты</t>
  </si>
  <si>
    <t>ЦСР</t>
  </si>
  <si>
    <t>ВР</t>
  </si>
  <si>
    <t>Исполнено на 01.01.2009г</t>
  </si>
  <si>
    <t>% исп-я к утвержденному бюджету на 2008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</si>
  <si>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</si>
  <si>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</t>
  </si>
  <si>
    <t>06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</si>
  <si>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</si>
  <si>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</si>
  <si>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(тыс.руб)</t>
  </si>
  <si>
    <t>Код классификации доходов</t>
  </si>
  <si>
    <t>000 01 05 00 00 00 0000 000</t>
  </si>
  <si>
    <t>Изменение остатков средств на счетах по учету средств бюджета</t>
  </si>
  <si>
    <t>000 01 03 00 00 00 0000 800</t>
  </si>
  <si>
    <t>Погашение кредитов, предоставленных кредитными организациями в валюте Российской Федерации</t>
  </si>
  <si>
    <t>992 01 03 00 00 10 0000 810</t>
  </si>
  <si>
    <t>000 01 05 00 00 00 0000 500</t>
  </si>
  <si>
    <t>Увеличение остатков средств бюджета</t>
  </si>
  <si>
    <t>000 01 05 02 01 00 0000 500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</si>
  <si>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</si>
  <si>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</si>
  <si>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</si>
  <si>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992 01 05 02 01 10 0000 510</t>
  </si>
  <si>
    <t>000 01 05 00 00 00 0000 600</t>
  </si>
  <si>
    <t>Уменьшение остатков средств бюджета</t>
  </si>
  <si>
    <t>000 01 05 02 01 00 0000 600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</si>
  <si>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</si>
  <si>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</si>
  <si>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</si>
  <si>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992 01 05 02 01 10 0000 610</t>
  </si>
  <si>
    <t>(тыс. рублей)</t>
  </si>
  <si>
    <t>Всего</t>
  </si>
  <si>
    <t xml:space="preserve"> сельского  поселения Абинского района</t>
  </si>
  <si>
    <t>адм-тор источников финанс-ия</t>
  </si>
  <si>
    <t>Доходы от уплаты акцизов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</si>
  <si>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</si>
  <si>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</si>
  <si>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высшего органа исполнительной власти Ольгинского сельского поселения Абинского района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</si>
  <si>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</si>
  <si>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</si>
  <si>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</si>
  <si>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</si>
  <si>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контрольно-счетной палаты муниципального образования Абинский район</t>
  </si>
  <si>
    <t>Контрольно-счетная палата муниципального образования Абинский район</t>
  </si>
  <si>
    <t>500</t>
  </si>
  <si>
    <t>Высшее должностное лицо Ольгинского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</si>
  <si>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</si>
  <si>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</si>
  <si>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</si>
  <si>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Ольгинского сельского поселения</t>
  </si>
  <si>
    <t>Административные комиссии</t>
  </si>
  <si>
    <t>Национальная оборона</t>
  </si>
  <si>
    <t>Дорожное хозяйство (дорожные фонды)</t>
  </si>
  <si>
    <t>Жилищно - коммунальное хозяйство</t>
  </si>
  <si>
    <t>992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</si>
  <si>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</si>
  <si>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</si>
  <si>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Культура </t>
  </si>
  <si>
    <t xml:space="preserve"> </t>
  </si>
  <si>
    <t xml:space="preserve">     </t>
  </si>
  <si>
    <t>доходов бюджета Ольгинского сельского поселения Абинского района</t>
  </si>
  <si>
    <t>Обслуживание внутренного долга</t>
  </si>
  <si>
    <t>Межбюджетные трансферты</t>
  </si>
  <si>
    <t xml:space="preserve">Муницпальная программа"Противодействие коррупнции" </t>
  </si>
  <si>
    <t>Муницпальная программа "Развитие материально-технической базыОльгинского сельского поселения Абинского района"</t>
  </si>
  <si>
    <t>Муницпальная программа "Информационное обеспечение деятельности органов местного самоуправления  Ольгинского сельского поселения Абинского района"</t>
  </si>
  <si>
    <t>Муницпальная программа "Формирование доступной среды жизнидеятельности для инвалидов и других маломобильных групп населения Ольгинского сельского поселения."</t>
  </si>
  <si>
    <t xml:space="preserve">Муницпальная программа «Содействие развития малого и среднего предпринимательства Ольгинском сельском поселении" </t>
  </si>
  <si>
    <t xml:space="preserve">Муницпальная программа "Развитие жилищно-коммунального хозяйства Ольгинского сельского поселения Абинского района" </t>
  </si>
  <si>
    <t xml:space="preserve">Развитие водоснабжения населенных пунктов Ольгинского сельского поселения Абинского района </t>
  </si>
  <si>
    <t xml:space="preserve">Муниципальная программа "Благоустройство территории Ольгинского сельского поселения Абинского района" </t>
  </si>
  <si>
    <t>Организация и содержание мест захоронения Ольгинского сельского поселения</t>
  </si>
  <si>
    <t>Прочие мероприятия по благоустройству территории Ольгинского сельского поселения Абинского района</t>
  </si>
  <si>
    <t xml:space="preserve">Муницпальная программа "Молодежь Ольгинского сельского поселения Абинского района" </t>
  </si>
  <si>
    <t>Укрепление материально-технической базы учреждений культуры Ольгинский сельского поселения</t>
  </si>
  <si>
    <t xml:space="preserve">Сохранение использование и популяризация объектов культурного наследия памятников культуры находящихся в собственности поселения
</t>
  </si>
  <si>
    <t xml:space="preserve">Муницпальная программа"Развитие  спорта на территории Ольгинского сельского поселения Абинского района" </t>
  </si>
  <si>
    <t>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</si>
  <si>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</si>
  <si>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</si>
  <si>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000 01 03 00 00 00 0000 000</t>
  </si>
  <si>
    <t>000 01 03 01 00 00 0000 700</t>
  </si>
  <si>
    <t>000 01 03 01 00 10 0000 710</t>
  </si>
  <si>
    <t>1 06 06033 10 0000 110</t>
  </si>
  <si>
    <t>1 06 06043 10 0000 110</t>
  </si>
  <si>
    <t>7100000000</t>
  </si>
  <si>
    <t>7110000000</t>
  </si>
  <si>
    <t>7110000190</t>
  </si>
  <si>
    <t>7300000000</t>
  </si>
  <si>
    <t>7320000000</t>
  </si>
  <si>
    <t>7320020190</t>
  </si>
  <si>
    <t>7000000000</t>
  </si>
  <si>
    <t>7010000000</t>
  </si>
  <si>
    <t>7010000190</t>
  </si>
  <si>
    <t>7200000000</t>
  </si>
  <si>
    <t>7210000000</t>
  </si>
  <si>
    <t>7210000190</t>
  </si>
  <si>
    <t>7220000000</t>
  </si>
  <si>
    <t>7220060190</t>
  </si>
  <si>
    <t>0200000000</t>
  </si>
  <si>
    <t>0210100000</t>
  </si>
  <si>
    <t>0210110020</t>
  </si>
  <si>
    <t>0400000000</t>
  </si>
  <si>
    <t>0410110040</t>
  </si>
  <si>
    <t>0410100000</t>
  </si>
  <si>
    <t>СОВЕТ ОЛЬГИНСКОГО СЕЛЬСКОГО ПОСЕЛЕНИЯ АБИНСКОГО РАЙОНА</t>
  </si>
  <si>
    <t>ОБЩЕГОСУДАРСТВЕННЫЕ ВОПРОСЫ</t>
  </si>
  <si>
    <t>Обеспечение деятельности Совета Ольгинского сельского поселения Абинского района</t>
  </si>
  <si>
    <t>Совет Ольгинского сельского поселения Абинского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</si>
  <si>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</si>
  <si>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</t>
  </si>
  <si>
    <t>АДМИНИСТРАЦИЯ ОЛЬГИНСКОГО СЕЛЬСКОГО ПОСЕЛЕНИЯ АБИНСКОГО РАЙОНА</t>
  </si>
  <si>
    <t>Обеспечение деятельности  администрации Ольгинского сельского поселения</t>
  </si>
  <si>
    <t>Обеспечение функционирования администрации Ольгинского сельского поселения</t>
  </si>
  <si>
    <t>Расходы на обеспечение функцийорганов местного самоуправления</t>
  </si>
  <si>
    <t>Основные мероприятия муниципальной программы Ольгинского сельского поселения Абинского района"Противодействие коррупнции"</t>
  </si>
  <si>
    <t>0210000000</t>
  </si>
  <si>
    <t>Проведение эффективной политики по предупреждению коррупции на уровне местного самоуправления</t>
  </si>
  <si>
    <t>Реализация мероприятий муниципальной программы "Противодействие коррупнции"</t>
  </si>
  <si>
    <t>Прочая закупка товаров, работ и услуг для обеспечения государственных и (муниципальных) нужд</t>
  </si>
  <si>
    <t>Финансовое обеспечекние развития материально-технической базы Ольгинского сельского поселения Абинского района</t>
  </si>
  <si>
    <t>Реализацичя муниципальной программы "Развитие материально-технической базы Ольгинского сельского поселения Абинского района"</t>
  </si>
  <si>
    <t>0500000000</t>
  </si>
  <si>
    <t xml:space="preserve">Основные мероприятия муниципальной программы"Информационное обеспечение деятельности органов местного самоуправления Ольгинского сельского поселения Абинского района" </t>
  </si>
  <si>
    <t>0510000000</t>
  </si>
  <si>
    <t>0510100000</t>
  </si>
  <si>
    <t>Реализация мероприятий муниципальной программы "Информационное обеспечение деятельности органов местного самоуправления Ольгинского сельского поселения Абинского района"</t>
  </si>
  <si>
    <t>0510110050</t>
  </si>
  <si>
    <t>1100000000</t>
  </si>
  <si>
    <t>Основные мероприятия муниципальной программы  "Формирование доступной среды жизнедеятельности для инвалидов и других маломобильных групп населения Ольгинского сельского поселения"</t>
  </si>
  <si>
    <t>1110000000</t>
  </si>
  <si>
    <t>Оснащение специальными приспособлениями и оборудованием объектов социальной инфраструктуры поселения для беспрепятственного доступа инвалидов и других маломобильных групп населения</t>
  </si>
  <si>
    <t>1110100000</t>
  </si>
  <si>
    <t>Реализация мероприятий муниципальной программы Ольгинского сельского поселения "Формирование доступной среды жизнидеятельности для инвалидов и других маломобильных групп населения Ольгинского сельского поселения "</t>
  </si>
  <si>
    <t>1110110110</t>
  </si>
  <si>
    <t>3</t>
  </si>
  <si>
    <t>7270000000</t>
  </si>
  <si>
    <t>7270051180</t>
  </si>
  <si>
    <t>0300000000</t>
  </si>
  <si>
    <t>0310000000</t>
  </si>
  <si>
    <t>0310100000</t>
  </si>
  <si>
    <t>0310110030</t>
  </si>
  <si>
    <t>1500000000</t>
  </si>
  <si>
    <t>1510000000</t>
  </si>
  <si>
    <t>1510100000</t>
  </si>
  <si>
    <t>1510110150</t>
  </si>
  <si>
    <t>1400000000</t>
  </si>
  <si>
    <t>Основные мероприятия муниципальной программы "Комплексное развитие дорожного хозяйства в Ольгинском сельском поселения Абинского района"</t>
  </si>
  <si>
    <t>1410000000</t>
  </si>
  <si>
    <t>Строительство, реконструкция, капитальный ремонт, ремонт и содержание автомобильных дорог местного значения на территории Краснодарского края</t>
  </si>
  <si>
    <t>1410100000</t>
  </si>
  <si>
    <t>Реализация мероприятий муниципальной программы Ольгинского сельского поселения "Комплексное развитие дорожного хозяйства Ольгинского сельского поселения Абинского района"</t>
  </si>
  <si>
    <t>1410110140</t>
  </si>
  <si>
    <t xml:space="preserve">Муницпальная программа "Безопасность дорожного движения на территории Ольгинского сельского поселения Абинского района" </t>
  </si>
  <si>
    <t>0600000000</t>
  </si>
  <si>
    <t xml:space="preserve">Основные мероприятия муниципальной программы  "Безопасность дорожного движения на территории Ольгинского сельского поселения Абинского района" </t>
  </si>
  <si>
    <t>0610000000</t>
  </si>
  <si>
    <t xml:space="preserve">Повышение эффктивности мер, направленных на обеспечение безопасности дорожного движения </t>
  </si>
  <si>
    <t>0610100000</t>
  </si>
  <si>
    <t>Реалиазция мероприятий муниципальной программы "Безопасность дорожного движения на территории Ольгинского сельского поселения Абинского района"</t>
  </si>
  <si>
    <t>0610110060</t>
  </si>
  <si>
    <t>0100000000</t>
  </si>
  <si>
    <t>Организация и осуществление мероприятий по содействию развития малого и среднего предпринимательства</t>
  </si>
  <si>
    <t>0110000000</t>
  </si>
  <si>
    <t>Создание условий для развития малого и среднего предпринимательства</t>
  </si>
  <si>
    <t>0110100000</t>
  </si>
  <si>
    <t xml:space="preserve">Реализация мероприятий муниципальной программы «Содействие развития малого и среднего предпринимательства Ольгинском сельском поселении" </t>
  </si>
  <si>
    <t>0110110010</t>
  </si>
  <si>
    <t>0700000000</t>
  </si>
  <si>
    <t>0710000000</t>
  </si>
  <si>
    <t>Строительство распределительного газопровода низкого давления на территории Ольгинского сельского поселения Абинского района</t>
  </si>
  <si>
    <t>0710100000</t>
  </si>
  <si>
    <t>Реализация мероприятий муниципальной программы "Развитие жилищно-коммунального хозяйства Ольгинского сельского поселения Абинского района"</t>
  </si>
  <si>
    <t>0710110070</t>
  </si>
  <si>
    <t>0720000000</t>
  </si>
  <si>
    <t>Водоснабжение населенных пунктов Ольгинского сельского поселения Абинского района</t>
  </si>
  <si>
    <t>0720100000</t>
  </si>
  <si>
    <t>0720110070</t>
  </si>
  <si>
    <t>1200000000</t>
  </si>
  <si>
    <t>Уличное освещение населенных пунктов Ольгинского сельского поселения Абинского района</t>
  </si>
  <si>
    <t>Реализация мероприятий муниципальной программы Ольгинского сельского поселения "Благоустройство территории Ольгинского сельского поселения Абинского района"</t>
  </si>
  <si>
    <t>Расходы по исполнению судебных актов, предусматривающих обязательство Российской Федерации</t>
  </si>
  <si>
    <t>Мероприятия направленные на содержание мест захоронения находящихся на территории Ольгинского сельского поселения Абинского района</t>
  </si>
  <si>
    <t>Мероприятия направленные на повышение общего уровня благоустройства территории Ольгинского сельского поселения Абинского района</t>
  </si>
  <si>
    <t>Создания условий для организации деятельности молодежи на территории  Ольгинского сельского поселения Абинского района</t>
  </si>
  <si>
    <t>Реализация мероприятий муниципальной программы Ольгинского сельского поселения"Молодежь Ольгинского сельского поселения Абинского района"</t>
  </si>
  <si>
    <t>1000000000</t>
  </si>
  <si>
    <t>1010000000</t>
  </si>
  <si>
    <t>1010100000</t>
  </si>
  <si>
    <t>1010100590</t>
  </si>
  <si>
    <t>1020000000</t>
  </si>
  <si>
    <t>1020100000</t>
  </si>
  <si>
    <t>1020100590</t>
  </si>
  <si>
    <t>1030000000</t>
  </si>
  <si>
    <t>Укрепление материально-технической базы учреждений культуры Ольгинского сельского поселения Абинского района</t>
  </si>
  <si>
    <t>1030100000</t>
  </si>
  <si>
    <t>Реализация мероприятий муниципальной программы Ольгинского сельского поселения "Развитие культуры в Ольгинском сельском поселении Абинского района"</t>
  </si>
  <si>
    <t>1030110100</t>
  </si>
  <si>
    <t>1050000000</t>
  </si>
  <si>
    <t>Сохранение объектов культурного наследия на территории Ольгинского сельского поселения Абинского района</t>
  </si>
  <si>
    <t>1050100000</t>
  </si>
  <si>
    <t>1050110100</t>
  </si>
  <si>
    <t>0900000000</t>
  </si>
  <si>
    <t>Развитие массового спорта на территории Ольгинского сельского поселения Абинского района</t>
  </si>
  <si>
    <t>0910000000</t>
  </si>
  <si>
    <t>Содержание и укрепление материально-технической базы для осуществления  спортивных мероприятий  на территории поселения</t>
  </si>
  <si>
    <t>0910100000</t>
  </si>
  <si>
    <t xml:space="preserve">Релаизация мероприятий муниципальной программы "Развитие  спорта на территории Ольгинского сельского поселения Абинского района" 
</t>
  </si>
  <si>
    <t>0910160160</t>
  </si>
  <si>
    <t>Обслуживание государственного и муниципального долга</t>
  </si>
  <si>
    <t>Управление муниципальным долгом</t>
  </si>
  <si>
    <t>7260000000</t>
  </si>
  <si>
    <t>Процентные платежи по муниципальному долгу поселения</t>
  </si>
  <si>
    <t>7260009060</t>
  </si>
  <si>
    <t>Обслуживание муниципального долга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</si>
  <si>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</si>
  <si>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</si>
  <si>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</si>
  <si>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Софинансирование выплат денежного поощрения лучшиму муниципальныму учрежденияю культуры Краснодарского края, находящегося на территори Ольгинского сельского поселеня</t>
  </si>
  <si>
    <t>Субсидии бюджетным учреждениям на иные целим</t>
  </si>
  <si>
    <t>10302L5190</t>
  </si>
  <si>
    <t>Реализация муниципальных функций, связанных с муниципальным управлением</t>
  </si>
  <si>
    <t>Прочие обязательства  администрации Ольгинского сельского поселения Абинского района</t>
  </si>
  <si>
    <t>7240009040</t>
  </si>
  <si>
    <t>7240009000</t>
  </si>
  <si>
    <t>7240000000</t>
  </si>
  <si>
    <t>Муниципальная программа "Развитие материально-технического обеспечения базы Ольгинского сельского поселения Абинского района"</t>
  </si>
  <si>
    <t xml:space="preserve">Муниципальная программа "Информационное обеспечение деятельности органов местного самоуправления Ольгинского сельского поселения Абинского района" </t>
  </si>
  <si>
    <t>Муниципальная программа "Формирование доступной среды жизнедеятельности для инвалидов и других маломобильных групп населения Ольгинского сельского поселения"</t>
  </si>
  <si>
    <t xml:space="preserve">Муниципальная программа "Безопасность дорожного движения на территории Ольгинского сельского поселения Абинского района" </t>
  </si>
  <si>
    <t>Муниципальная программа "Комплексное развитие дорожного хозяйства в Ольгинском сельском поселения Абинского района"</t>
  </si>
  <si>
    <t xml:space="preserve">Муниципальнная программа «Содействие развитию малого и среднего предпринемательствав Ольгинском сельском поселении» </t>
  </si>
  <si>
    <t xml:space="preserve">Муниципальная программа "Развитие жилищно комунального хозяйства Ольгинского сельского поселения Абинского района" </t>
  </si>
  <si>
    <t>Муниципальная программа "Благоустройство территории Ольгинского сельского поселения Абинского района"</t>
  </si>
  <si>
    <t xml:space="preserve">Муниципальная программа "Молодежь Ольгинского сельского поселения Абинского района" </t>
  </si>
  <si>
    <t>1310110130</t>
  </si>
  <si>
    <t>Муниципальная программа "Развитие культуры Ольгинского сельского поселения Абинского района"</t>
  </si>
  <si>
    <t xml:space="preserve">1 03 02200 00 0000 110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</si>
  <si>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</si>
  <si>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</si>
  <si>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</si>
  <si>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</si>
  <si>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</si>
  <si>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</si>
  <si>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</si>
  <si>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1 05 03010 01 0000 110</t>
  </si>
  <si>
    <t>1 01 02010 01 0000 110</t>
  </si>
  <si>
    <t xml:space="preserve">Обеспечение деятельности Совета Ольгинского сельского поселения Абинского района </t>
  </si>
  <si>
    <t>Обеспечение деятельности администрации Ольгинского сельского поселения Абинского района</t>
  </si>
  <si>
    <t xml:space="preserve">Молодежная политика </t>
  </si>
  <si>
    <t xml:space="preserve">Обеспечение деятелоьности финансовых налоговых и таможенных  органов  и органов (финансового бюджетного) надзора </t>
  </si>
  <si>
    <t>Осуществление  отдельных полномочий  Краснодарского края  по образованию и организации  деятельности административных комиссий</t>
  </si>
  <si>
    <t>Осуществление отдельных полномочий  РФ  и государственных полномочий Краснодарского края</t>
  </si>
  <si>
    <t>Национальная безопасность и правохранительная деятельность</t>
  </si>
  <si>
    <t>Дорожное  хозяйство (дорожные фонды)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</si>
  <si>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</si>
  <si>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</si>
  <si>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</si>
  <si>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Глава Ольгинского сельского</t>
  </si>
  <si>
    <t>Муниципальная программа «Поддержка социально ориентированных некоммерческих организаций»</t>
  </si>
  <si>
    <t>Основные мероприятия муниципальной программы  «Поддержка социально ориентированных некоммерческих организаций»</t>
  </si>
  <si>
    <t>Формирование системы поддержки социально ориентированных некоммерческих организаций</t>
  </si>
  <si>
    <t>Реализация мероприятий муниципальной программы «Поддержка социально ориентированных некоммерческих организаций»</t>
  </si>
  <si>
    <t>Муниципальная программа «Обеспечение безопасности населения Ольгинского сельского поселения Абинского района»</t>
  </si>
  <si>
    <t>Предупреждение и ликвидация последствий чрезвычайных ситуаций в Ольгинском сельском поселении Абинского района</t>
  </si>
  <si>
    <t>Предупреждение и ликвидация последствий чрезвычайных ситуаций в Ольгинскомсельском поселении</t>
  </si>
  <si>
    <t>Основные мероприятия муниципальной программы  "Обеспечение безопасности населения Ольгинского сельского поселения Абинского района"</t>
  </si>
  <si>
    <t>Реализация мероприятий муниципальной программы «Обеспечение безопасности населения Ольгинского сельского поселения Абинского района»</t>
  </si>
  <si>
    <t>Участие граждан в охране общественного порядка на территории Ольгинского сельского поселения Абинского района</t>
  </si>
  <si>
    <t>Социальная профилактика правонарушений в Ольгинском сельском поселении</t>
  </si>
  <si>
    <t>Совершенствование мероприятий по укреплению правопорядка в Ольгинском сельском поселении</t>
  </si>
  <si>
    <t>Укрепление пожарной безопасности на территории Ольгинского сельского поселения Абинского района</t>
  </si>
  <si>
    <t xml:space="preserve">Укрепление пожарной безопасности на территории Ольгинского сельского поселения и на объектах экономики </t>
  </si>
  <si>
    <t>Обеспечение и укрепление пожарной безопасности  на территории Ольгинского сельского поселения</t>
  </si>
  <si>
    <t>Осуществление мероприятий по обеспечению безопасности людей на водных объектах Ольгинского сельского поселения Абинского района, охране их жизни и здоровья</t>
  </si>
  <si>
    <t>Осуществление мероприятий по обеспечению безопасности людей на водных объектах Ольгинского сельского поселения, охране их жизни и здоровья</t>
  </si>
  <si>
    <t>Обеспечение безопасности на водных объектах Ольгинского сельского поселения</t>
  </si>
  <si>
    <t>Реализация мероприятий муниципальной программы "Обеспечение безопасности населения Ольгинского сельского поселения Абинского района"</t>
  </si>
  <si>
    <t>14101S2440</t>
  </si>
  <si>
    <r>
      <t>поселения Абинского района</t>
    </r>
    <r>
      <rPr>
        <sz val="12"/>
        <rFont val="Times New Roman"/>
        <family val="1"/>
      </rPr>
      <t xml:space="preserve"> </t>
    </r>
  </si>
  <si>
    <t xml:space="preserve"> Глава Ольгинского сельского</t>
  </si>
  <si>
    <t xml:space="preserve">  поселения Абинского района </t>
  </si>
  <si>
    <t xml:space="preserve">Поступления доходов в бюджет Ольгинского сельского поселения </t>
  </si>
  <si>
    <t xml:space="preserve">Поступления доходов в бюджет  </t>
  </si>
  <si>
    <t xml:space="preserve">Источники внутреннего финансирования дефицита бюджета </t>
  </si>
  <si>
    <t xml:space="preserve">  Распределение бюджетных ассигнований</t>
  </si>
  <si>
    <t xml:space="preserve">Муниципальная программа «Поддержка социально ориентированных некоммерческих организаций» </t>
  </si>
  <si>
    <t xml:space="preserve">Муниципальная программа «Формирование современной городской среды на территории Ольгинского сельского поселения Абинского района» </t>
  </si>
  <si>
    <t>0810110080</t>
  </si>
  <si>
    <t>2 02 10000 00 0000 150</t>
  </si>
  <si>
    <t>2 02 15001 10 0000 150</t>
  </si>
  <si>
    <t>2 02 30000 00 0000 150</t>
  </si>
  <si>
    <t>2 02 35118 10 0000 150</t>
  </si>
  <si>
    <t>2 02 30024 10 0000 150</t>
  </si>
  <si>
    <t>А.И.Скрынько</t>
  </si>
  <si>
    <t>Пенсионное обеспечение</t>
  </si>
  <si>
    <t>9.</t>
  </si>
  <si>
    <t>10.</t>
  </si>
  <si>
    <t>10</t>
  </si>
  <si>
    <t>Осуществление отдельных переданных полномочий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</si>
  <si>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</si>
  <si>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Закупка  товаров, работ и услуг  для обеспечения государственных и (муниципальных) нужд</t>
  </si>
  <si>
    <t>Передача полномочий на осуществление части полномочий на определение поставщиков (подрядчиков, исполнителей) при осуществлении закупок товаров, работ, услуг для обеспечения муниципальных нужд Ольгинского сельского поселения Абинского района и подведомственных ему учреждений</t>
  </si>
  <si>
    <t>Обеспечение деятельности централизованной бухгалтерии</t>
  </si>
  <si>
    <t>Реализация муниципальных функций, связанных с централизованным бухгалтерским учетом</t>
  </si>
  <si>
    <t>Обеспечение деятельности муниципального казенного учреждения Ольгинского сельского поселения Абинского района "Централизованная бухгалтерия Ольгинского сельского поселения Абинского района"</t>
  </si>
  <si>
    <t xml:space="preserve">Иные бюджетные ассигнования </t>
  </si>
  <si>
    <t xml:space="preserve">Муниципальная программа Ольгинского сельского поселения Абинского района «Формирование современной городской среды на территории Ольгинского сельского поселения Абинского района» </t>
  </si>
  <si>
    <t xml:space="preserve">Основные мероприятия муниципальной программы Ольгинского сельского поселения Абинского района «Формирование современной городской среды на территории Ольгинского сельского поселения Абинского района» </t>
  </si>
  <si>
    <t>Повышение уровня благоустройства территорий Ольгинского сельского поселения Абинского района</t>
  </si>
  <si>
    <t>Реализация мероприятий муниципальной программы Ольгинского сельского поселения Абинского района  «Формирование современной городской среды на территории Ольгинского сельского поселения Абинского района»</t>
  </si>
  <si>
    <t>Техническуое обслуживание газопроводов низкого давления и теплотрасс на территории населенных пунктов Ольгинского сельского поселения Абинского района</t>
  </si>
  <si>
    <t>Развитие социальной и инженерной инфраструктуры Ольгинского сельского проселения Абинского района</t>
  </si>
  <si>
    <t>Финансовое обеспечение деятельности МКУК "Ольгинский культурно-досуговый центр"</t>
  </si>
  <si>
    <t>Повышение качества и доступности муниципальных услуг в сфере культуры Ольгинского сельского поселения</t>
  </si>
  <si>
    <t>Расходы на обеспечение деятельности (оказание услуг) муниципальных учреждений</t>
  </si>
  <si>
    <t>Финансовое обеспечение деятельности МКУК "Ольгинская библиотека"</t>
  </si>
  <si>
    <t>Решение Совета Ольгинского сельского поселения Абинского района "Об утверждении положения о дополнительном материальном обеспечении лиц, замещавших выборные муниципальные должности и муниципальные должности муниципальной службы в администрации Ольгинского сельского поселения Абинского района. Дополнительное материальное обеспечение к пенсии</t>
  </si>
  <si>
    <t>Социальное обеспечение и иные выплаты населению</t>
  </si>
  <si>
    <t>7410000590</t>
  </si>
  <si>
    <t>7410000000</t>
  </si>
  <si>
    <t>7400000000</t>
  </si>
  <si>
    <t>0810110000</t>
  </si>
  <si>
    <t>0810000000</t>
  </si>
  <si>
    <t>0800000000</t>
  </si>
  <si>
    <t>9</t>
  </si>
  <si>
    <t>7240009050</t>
  </si>
  <si>
    <t>7210020190</t>
  </si>
  <si>
    <t>7210020000</t>
  </si>
  <si>
    <t xml:space="preserve">Муницпальная программа "Противодействие коррупнции Ольгинского сельского поселения"  </t>
  </si>
  <si>
    <t>-</t>
  </si>
  <si>
    <t>Создание условий для воспитания и развития молодежи, обладающей гуманистическим мировоззрением, устойчивой системой нравственных и гражданских ценностей</t>
  </si>
  <si>
    <t>Приложение 1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</si>
  <si>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</si>
  <si>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</si>
  <si>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</si>
  <si>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Прочие межбюджетные трансферты, передаваемые бюджетам сельских поселений</t>
  </si>
  <si>
    <t>2 02 49999 10 0000 150</t>
  </si>
  <si>
    <t>2 02 40000 10 0000 150</t>
  </si>
  <si>
    <t xml:space="preserve">                                                                                                               сельского  поселения Абинского района</t>
  </si>
  <si>
    <t>Приложение  № 4</t>
  </si>
  <si>
    <t>1030200000</t>
  </si>
  <si>
    <t>Проведения мероприятий посвещенных 75 годовщине Победы в Великой Отечественной войне 1941-1945 годов на территории Ольгинского сельского поселения Абинского района</t>
  </si>
  <si>
    <t>Реализация мероприятий муниципальной программы Ольгинского сельского поселения Абинского района  "Развитие культуры"</t>
  </si>
  <si>
    <t>1060210100</t>
  </si>
  <si>
    <t>1060000000</t>
  </si>
  <si>
    <t>Муниципальная программа Ольгинского сельского поселения "Комплексное развитие дорожного хозяйства Ольгинского сельского поселения Абинского района"</t>
  </si>
  <si>
    <t>Муниципальная программа "Развитие материально-технической базы Ольгинского сельского поселения Абинского района"</t>
  </si>
  <si>
    <t>Код классификации расходов</t>
  </si>
  <si>
    <t xml:space="preserve">Муниципальная программа  "Развитие  спорта на территории Ольгинского сельского поселения" </t>
  </si>
  <si>
    <t xml:space="preserve">к решения Совета Ольгинского </t>
  </si>
  <si>
    <t>к  решения Совета Ольгинского</t>
  </si>
  <si>
    <t xml:space="preserve">                                                                                                                к  решения Совета Ольгинского </t>
  </si>
  <si>
    <t xml:space="preserve"> к решения Совета Ольгинского </t>
  </si>
  <si>
    <t>Муниципальная программа «Управление муниципальной собственностью Ольгинского сельского поселения Абинского района»</t>
  </si>
  <si>
    <t>1610110160</t>
  </si>
  <si>
    <t>Муниципальная программа «Энергосбережение и повышение энергетической эффективности"</t>
  </si>
  <si>
    <t>1710110170</t>
  </si>
  <si>
    <t>06102L5766</t>
  </si>
  <si>
    <t>1600000000</t>
  </si>
  <si>
    <t>1610000000</t>
  </si>
  <si>
    <t>1610100000</t>
  </si>
  <si>
    <t>Основные мероприятия муниципальной программы  "Управление муниципальной собственностью Ольгинского сельского поселения Абинского района"</t>
  </si>
  <si>
    <t>Оптимизация состава муниципальной собственности и увеличение поступлений в бюджет от управления и распоряжения муниципальным имуществом Ольгинского сельского поселения Абинского района</t>
  </si>
  <si>
    <t>Реализация мероприятий муниципальной программы "Управление муниципальной собственностью Ольгинского сельского поселения Абинского района"</t>
  </si>
  <si>
    <t>Муниципальная программа «Энергосбережение и повышение энергетической эффективности на период 2021-2023 годов»</t>
  </si>
  <si>
    <t>Мероприятия, направленные 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</si>
  <si>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Реализация мероприятий муниципальной программы "Энергосбережение и повышение энергетической эффективности"</t>
  </si>
  <si>
    <t>Основное направление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</si>
  <si>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</si>
  <si>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</si>
  <si>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Обеспечение комплекса сельских территорий (организация благоустройства сельских территорий (поселений))</t>
  </si>
  <si>
    <t>0610200000</t>
  </si>
  <si>
    <t>Социальная политика</t>
  </si>
  <si>
    <t>Облуживание государственного муниципального долга</t>
  </si>
  <si>
    <t xml:space="preserve">                                                                                                               Приложение 3</t>
  </si>
  <si>
    <t>Наименование муниципальной программы</t>
  </si>
  <si>
    <t xml:space="preserve">от г. № </t>
  </si>
  <si>
    <t>Абинского района за 2022 год по кодам классификации.</t>
  </si>
  <si>
    <t>Кассовое исполнение за 2022 г.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</si>
  <si>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</si>
  <si>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</si>
  <si>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от  г. № </t>
  </si>
  <si>
    <t>Ольгинского сельского поселения Абинского района за 2022 год</t>
  </si>
  <si>
    <t>Утвержденный бюджетная 2022 год</t>
  </si>
  <si>
    <t>Исполнено на 01.01.2023г.</t>
  </si>
  <si>
    <t>% исполнения к утвержденному бюджету на 2022 год</t>
  </si>
  <si>
    <t>Прочие безвозмездные поступления в бюджеты сельских поселений</t>
  </si>
  <si>
    <t>2 07 02030 10 0000 150</t>
  </si>
  <si>
    <t xml:space="preserve">                                                                                     от   г. № 
_____</t>
  </si>
  <si>
    <t xml:space="preserve"> Ольгинского  сельского поселения Абинского района за 2022 год по разделам </t>
  </si>
  <si>
    <t xml:space="preserve">Утвержденный бюджет
на 2022 год
</t>
  </si>
  <si>
    <t>Исполнено на 01.01.2023г</t>
  </si>
  <si>
    <t>% исп-я к утвержденному бюджету на 2022 год</t>
  </si>
  <si>
    <t xml:space="preserve">от   г. № </t>
  </si>
  <si>
    <t>Ведомственная структура расходов бюджета  Ольгинского сельского поселения  Абинского района на 2022 год</t>
  </si>
  <si>
    <t xml:space="preserve">Утвержден  ный бюджет
на 2022 год
</t>
  </si>
  <si>
    <t>% исп-я к утвержден  ному бюджету на 2022 год</t>
  </si>
  <si>
    <t>Замена водопроводной сети находящихся на территории Ольгинского сельского поселения Абинского района</t>
  </si>
  <si>
    <t xml:space="preserve">Реализация мероприятий муниципальной программы "Развитие жилищно комунального хозяйства Ольгинского сельского поселения Абинского района" </t>
  </si>
  <si>
    <t>0720200000</t>
  </si>
  <si>
    <t>0720210070</t>
  </si>
  <si>
    <t>Поддержка местных инициатив по итогам краевого конкурса</t>
  </si>
  <si>
    <t>Реализация мероприятий  муниципальной программы "Развитие культуры Ольгинского сельского поселения Абинского района"</t>
  </si>
  <si>
    <t>1030262950</t>
  </si>
  <si>
    <t xml:space="preserve">Субсидии на дополнительную помощь местным бюджетам для решения социально значимых вопросов местного значения </t>
  </si>
  <si>
    <t>Ремонт и материально-техническое обеспечение объектов, находящихся в собственности муниципальных образований и предназначенных для решения вопросов местного значения (ремонт спортивных площадок)</t>
  </si>
  <si>
    <t>0910200000</t>
  </si>
  <si>
    <t>09102S2980</t>
  </si>
  <si>
    <t xml:space="preserve">Источники внутреннего финансирования дефицита бюджета Ольгинского сельского поселения Абинского района за 2022 год </t>
  </si>
  <si>
    <t xml:space="preserve">Утвержден    ный бюджет
на 2022 год
</t>
  </si>
  <si>
    <t>Ольгинского сельского поселения Абинского района за 2022 год по кодам классификации</t>
  </si>
  <si>
    <t xml:space="preserve"> Муниципальные   программы, предусмотренные к финансированию из бюджета Ольгинского сельского поселения Абинского района в 2022 году</t>
  </si>
  <si>
    <t xml:space="preserve">1410110140 </t>
  </si>
  <si>
    <t>1510110150   1530110150 1540110150</t>
  </si>
  <si>
    <t xml:space="preserve">0710110070  0720110070  0720210070 </t>
  </si>
  <si>
    <t xml:space="preserve">1210110120 1220110120 1230110120 1240110120 </t>
  </si>
  <si>
    <t xml:space="preserve">1010100590 1020100590  1030110100  1030262950 1050110100  1060110100  </t>
  </si>
  <si>
    <t>0910110090 09102S2980</t>
  </si>
  <si>
    <t>Исполнено на 01.01.2023 г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</si>
</sst>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\.00\.000\.0"/>
    <numFmt numFmtId="194" formatCode="#,##0.0"/>
    <numFmt numFmtId="195" formatCode="_-* #,##0.0_р_._-;\-* #,##0.0_р_._-;_-* &quot;-&quot;??_р_._-;_-@_-"/>
    <numFmt numFmtId="196" formatCode="_-* #,##0.0_р_._-;\-* #,##0.0_р_._-;_-* &quot;-&quot;?_р_._-;_-@_-"/>
    <numFmt numFmtId="197" formatCode="0.0000"/>
    <numFmt numFmtId="198" formatCode="0.000"/>
    <numFmt numFmtId="199" formatCode="0.00000"/>
    <numFmt numFmtId="200" formatCode="0.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000000"/>
    <numFmt numFmtId="207" formatCode="_-* #,##0.0\ _₽_-;\-* #,##0.0\ _₽_-;_-* &quot;-&quot;?\ _₽_-;_-@_-"/>
    <numFmt numFmtId="208" formatCode="#,##0.00_р_."/>
    <numFmt numFmtId="209" formatCode="#,##0.0\ _₽"/>
    <numFmt numFmtId="210" formatCode="#,##0.00\ _₽"/>
    <numFmt numFmtId="211" formatCode="000"/>
  </numFmts>
  <fonts count="7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4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192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95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92" fontId="2" fillId="0" borderId="1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95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6" fontId="3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209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Alignment="1">
      <alignment/>
    </xf>
    <xf numFmtId="192" fontId="3" fillId="33" borderId="0" xfId="0" applyNumberFormat="1" applyFont="1" applyFill="1" applyAlignment="1">
      <alignment/>
    </xf>
    <xf numFmtId="192" fontId="21" fillId="33" borderId="10" xfId="0" applyNumberFormat="1" applyFont="1" applyFill="1" applyBorder="1" applyAlignment="1" applyProtection="1">
      <alignment horizontal="center"/>
      <protection locked="0"/>
    </xf>
    <xf numFmtId="0" fontId="69" fillId="33" borderId="10" xfId="0" applyFont="1" applyFill="1" applyBorder="1" applyAlignment="1">
      <alignment horizontal="left" vertical="top" wrapText="1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92" fontId="8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7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 vertical="top" wrapText="1"/>
    </xf>
    <xf numFmtId="49" fontId="27" fillId="33" borderId="10" xfId="0" applyNumberFormat="1" applyFont="1" applyFill="1" applyBorder="1" applyAlignment="1">
      <alignment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justify" wrapText="1"/>
    </xf>
    <xf numFmtId="209" fontId="2" fillId="0" borderId="10" xfId="0" applyNumberFormat="1" applyFont="1" applyBorder="1" applyAlignment="1">
      <alignment vertical="center"/>
    </xf>
    <xf numFmtId="209" fontId="2" fillId="0" borderId="0" xfId="0" applyNumberFormat="1" applyFont="1" applyAlignment="1">
      <alignment vertical="center"/>
    </xf>
    <xf numFmtId="196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27" fillId="0" borderId="10" xfId="0" applyFont="1" applyFill="1" applyBorder="1" applyAlignment="1">
      <alignment horizontal="justify" wrapText="1"/>
    </xf>
    <xf numFmtId="49" fontId="26" fillId="33" borderId="10" xfId="0" applyNumberFormat="1" applyFont="1" applyFill="1" applyBorder="1" applyAlignment="1">
      <alignment vertical="center" wrapText="1"/>
    </xf>
    <xf numFmtId="49" fontId="71" fillId="33" borderId="14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209" fontId="9" fillId="33" borderId="10" xfId="0" applyNumberFormat="1" applyFont="1" applyFill="1" applyBorder="1" applyAlignment="1">
      <alignment wrapText="1"/>
    </xf>
    <xf numFmtId="192" fontId="9" fillId="33" borderId="10" xfId="0" applyNumberFormat="1" applyFont="1" applyFill="1" applyBorder="1" applyAlignment="1">
      <alignment wrapText="1"/>
    </xf>
    <xf numFmtId="209" fontId="1" fillId="33" borderId="10" xfId="0" applyNumberFormat="1" applyFont="1" applyFill="1" applyBorder="1" applyAlignment="1">
      <alignment/>
    </xf>
    <xf numFmtId="209" fontId="9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 wrapText="1"/>
    </xf>
    <xf numFmtId="210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0" fillId="33" borderId="10" xfId="0" applyFont="1" applyFill="1" applyBorder="1" applyAlignment="1">
      <alignment wrapText="1"/>
    </xf>
    <xf numFmtId="4" fontId="1" fillId="33" borderId="10" xfId="52" applyNumberFormat="1" applyFont="1" applyFill="1" applyBorder="1" applyAlignment="1" applyProtection="1">
      <alignment wrapText="1"/>
      <protection hidden="1" locked="0"/>
    </xf>
    <xf numFmtId="210" fontId="9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95" fontId="3" fillId="0" borderId="10" xfId="0" applyNumberFormat="1" applyFont="1" applyBorder="1" applyAlignment="1">
      <alignment horizontal="left" vertical="center" wrapText="1"/>
    </xf>
    <xf numFmtId="195" fontId="2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20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center" wrapText="1"/>
    </xf>
    <xf numFmtId="49" fontId="20" fillId="33" borderId="10" xfId="0" applyNumberFormat="1" applyFont="1" applyFill="1" applyBorder="1" applyAlignment="1">
      <alignment horizontal="center"/>
    </xf>
    <xf numFmtId="209" fontId="20" fillId="33" borderId="10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92" fontId="10" fillId="3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>
      <alignment vertical="center" wrapText="1"/>
    </xf>
    <xf numFmtId="4" fontId="1" fillId="33" borderId="10" xfId="52" applyNumberFormat="1" applyFont="1" applyFill="1" applyBorder="1" applyAlignment="1" applyProtection="1">
      <alignment vertical="center" wrapText="1"/>
      <protection hidden="1" locked="0"/>
    </xf>
    <xf numFmtId="0" fontId="21" fillId="33" borderId="10" xfId="0" applyFont="1" applyFill="1" applyBorder="1" applyAlignment="1">
      <alignment vertical="top" wrapText="1"/>
    </xf>
    <xf numFmtId="0" fontId="71" fillId="33" borderId="10" xfId="0" applyFont="1" applyFill="1" applyBorder="1" applyAlignment="1">
      <alignment vertical="center" wrapText="1"/>
    </xf>
    <xf numFmtId="4" fontId="20" fillId="33" borderId="10" xfId="52" applyNumberFormat="1" applyFont="1" applyFill="1" applyBorder="1" applyAlignment="1" applyProtection="1">
      <alignment vertical="center" wrapText="1"/>
      <protection hidden="1" locked="0"/>
    </xf>
    <xf numFmtId="0" fontId="9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top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horizontal="center" vertical="top" wrapText="1"/>
    </xf>
    <xf numFmtId="49" fontId="20" fillId="33" borderId="17" xfId="0" applyNumberFormat="1" applyFont="1" applyFill="1" applyBorder="1" applyAlignment="1">
      <alignment horizontal="center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top"/>
    </xf>
    <xf numFmtId="49" fontId="9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20" fillId="33" borderId="17" xfId="0" applyNumberFormat="1" applyFont="1" applyFill="1" applyBorder="1" applyAlignment="1">
      <alignment horizontal="center" vertical="top"/>
    </xf>
    <xf numFmtId="49" fontId="21" fillId="33" borderId="17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69" fillId="33" borderId="11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wrapText="1"/>
    </xf>
    <xf numFmtId="0" fontId="73" fillId="0" borderId="11" xfId="0" applyFont="1" applyBorder="1" applyAlignment="1">
      <alignment vertical="center" wrapText="1"/>
    </xf>
    <xf numFmtId="0" fontId="74" fillId="33" borderId="11" xfId="0" applyFont="1" applyFill="1" applyBorder="1" applyAlignment="1">
      <alignment wrapText="1"/>
    </xf>
    <xf numFmtId="0" fontId="76" fillId="33" borderId="20" xfId="0" applyFont="1" applyFill="1" applyBorder="1" applyAlignment="1">
      <alignment vertical="center" wrapText="1"/>
    </xf>
    <xf numFmtId="0" fontId="74" fillId="33" borderId="20" xfId="0" applyFont="1" applyFill="1" applyBorder="1" applyAlignment="1">
      <alignment vertical="center" wrapText="1"/>
    </xf>
    <xf numFmtId="0" fontId="74" fillId="33" borderId="21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horizontal="justify" wrapText="1"/>
    </xf>
    <xf numFmtId="0" fontId="26" fillId="33" borderId="22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70" fillId="0" borderId="10" xfId="0" applyFont="1" applyBorder="1" applyAlignment="1">
      <alignment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 vertical="center" wrapText="1"/>
    </xf>
    <xf numFmtId="4" fontId="1" fillId="33" borderId="16" xfId="52" applyNumberFormat="1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>
      <alignment horizontal="center" wrapText="1"/>
    </xf>
    <xf numFmtId="49" fontId="26" fillId="33" borderId="16" xfId="0" applyNumberFormat="1" applyFont="1" applyFill="1" applyBorder="1" applyAlignment="1">
      <alignment horizontal="left" vertical="center" wrapText="1"/>
    </xf>
    <xf numFmtId="207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76" fillId="33" borderId="11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/>
    </xf>
    <xf numFmtId="0" fontId="74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95" fontId="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3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1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09" fontId="1" fillId="33" borderId="12" xfId="0" applyNumberFormat="1" applyFont="1" applyFill="1" applyBorder="1" applyAlignment="1">
      <alignment horizontal="center" vertical="top" wrapText="1"/>
    </xf>
    <xf numFmtId="209" fontId="1" fillId="33" borderId="13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20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209" fontId="24" fillId="33" borderId="1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3676650</xdr:colOff>
      <xdr:row>1</xdr:row>
      <xdr:rowOff>38100</xdr:rowOff>
    </xdr:from>
    <xdr:to>
      <xdr:col>4</xdr:col>
      <xdr:colOff>9525</xdr:colOff>
      <xdr:row>4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6019800" y="276225"/>
          <a:ext cx="34099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 5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сельского поселения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от  г. №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3562350</xdr:colOff>
      <xdr:row>1</xdr:row>
      <xdr:rowOff>38100</xdr:rowOff>
    </xdr:from>
    <xdr:to>
      <xdr:col>5</xdr:col>
      <xdr:colOff>571500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534150" y="276225"/>
          <a:ext cx="28384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сельского поселения              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от  г. №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5</xdr:col>
      <xdr:colOff>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324475" y="238125"/>
          <a:ext cx="3257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 7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
</a:t>
          </a:r>
          <a:r>
            <a:rPr lang="en-US" cap="none" sz="1400" b="0" i="0" u="none" baseline="0">
              <a:solidFill>
                <a:srgbClr val="000000"/>
              </a:solidFill>
            </a:rPr>
            <a:t>сельского поселения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от г. №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5">
      <selection activeCell="A36" sqref="A36"/>
    </sheetView>
  </sheetViews>
  <sheetFormatPr defaultColWidth="9.140625" defaultRowHeight="12.75"/>
  <cols>
    <col min="1" max="1" width="70.00390625" style="0" customWidth="1"/>
    <col min="2" max="2" width="17.140625" style="0" customWidth="1"/>
    <col min="3" max="3" width="29.28125" style="181" customWidth="1"/>
    <col min="4" max="4" width="17.140625" style="0" customWidth="1"/>
  </cols>
  <sheetData>
    <row r="1" ht="15">
      <c r="D1" s="285"/>
    </row>
    <row r="2" ht="18.75">
      <c r="C2" s="8" t="s">
        <v>422</v>
      </c>
    </row>
    <row r="3" ht="18.75">
      <c r="C3" s="8" t="s">
        <v>440</v>
      </c>
    </row>
    <row r="4" ht="18.75">
      <c r="C4" s="8" t="s">
        <v>0</v>
      </c>
    </row>
    <row r="5" ht="18.75">
      <c r="C5" s="8" t="s">
        <v>467</v>
      </c>
    </row>
    <row r="6" ht="2.25" customHeight="1">
      <c r="A6" s="2"/>
    </row>
    <row r="7" spans="1:4" ht="18.75">
      <c r="A7" s="287" t="s">
        <v>372</v>
      </c>
      <c r="B7" s="287"/>
      <c r="C7" s="287"/>
      <c r="D7" s="287"/>
    </row>
    <row r="8" spans="1:4" ht="18.75">
      <c r="A8" s="287" t="s">
        <v>468</v>
      </c>
      <c r="B8" s="287"/>
      <c r="C8" s="287"/>
      <c r="D8" s="287"/>
    </row>
    <row r="9" ht="18.75" hidden="1">
      <c r="A9" s="3"/>
    </row>
    <row r="10" ht="15.75">
      <c r="D10" s="1" t="s">
        <v>120</v>
      </c>
    </row>
    <row r="11" spans="1:4" ht="19.5" customHeight="1">
      <c r="A11" s="288" t="s">
        <v>1</v>
      </c>
      <c r="B11" s="290" t="s">
        <v>2</v>
      </c>
      <c r="C11" s="290"/>
      <c r="D11" s="291" t="s">
        <v>469</v>
      </c>
    </row>
    <row r="12" spans="1:4" ht="75">
      <c r="A12" s="289"/>
      <c r="B12" s="78" t="s">
        <v>3</v>
      </c>
      <c r="C12" s="78" t="s">
        <v>150</v>
      </c>
      <c r="D12" s="292"/>
    </row>
    <row r="13" spans="1:4" s="82" customFormat="1" ht="12" customHeight="1">
      <c r="A13" s="81">
        <v>1</v>
      </c>
      <c r="B13" s="81">
        <v>2</v>
      </c>
      <c r="C13" s="183">
        <v>3</v>
      </c>
      <c r="D13" s="81">
        <v>4</v>
      </c>
    </row>
    <row r="14" spans="1:4" ht="18.75">
      <c r="A14" s="83" t="s">
        <v>4</v>
      </c>
      <c r="B14" s="76"/>
      <c r="C14" s="184"/>
      <c r="D14" s="80">
        <f>D15+D16+D17+D18+D19+D21+D22+D23</f>
        <v>10815.9</v>
      </c>
    </row>
    <row r="15" spans="1:4" ht="23.25" customHeight="1">
      <c r="A15" s="84" t="s">
        <v>124</v>
      </c>
      <c r="B15" s="78">
        <v>100</v>
      </c>
      <c r="C15" s="185" t="s">
        <v>327</v>
      </c>
      <c r="D15" s="79">
        <v>3333.2</v>
      </c>
    </row>
    <row r="16" spans="1:4" ht="18.75" customHeight="1">
      <c r="A16" s="84" t="s">
        <v>5</v>
      </c>
      <c r="B16" s="78">
        <v>182</v>
      </c>
      <c r="C16" s="182" t="s">
        <v>336</v>
      </c>
      <c r="D16" s="79">
        <v>2605.3</v>
      </c>
    </row>
    <row r="17" spans="1:4" ht="22.5" customHeight="1">
      <c r="A17" s="85" t="s">
        <v>7</v>
      </c>
      <c r="B17" s="78">
        <v>182</v>
      </c>
      <c r="C17" s="186" t="s">
        <v>335</v>
      </c>
      <c r="D17" s="79">
        <v>890</v>
      </c>
    </row>
    <row r="18" spans="1:4" ht="21" customHeight="1">
      <c r="A18" s="85" t="s">
        <v>9</v>
      </c>
      <c r="B18" s="78">
        <v>182</v>
      </c>
      <c r="C18" s="182" t="s">
        <v>10</v>
      </c>
      <c r="D18" s="79">
        <v>584.5</v>
      </c>
    </row>
    <row r="19" spans="1:4" ht="21" customHeight="1">
      <c r="A19" s="293" t="s">
        <v>11</v>
      </c>
      <c r="B19" s="290">
        <v>182</v>
      </c>
      <c r="C19" s="182" t="s">
        <v>173</v>
      </c>
      <c r="D19" s="294">
        <v>3386.1</v>
      </c>
    </row>
    <row r="20" spans="1:4" ht="22.5" customHeight="1">
      <c r="A20" s="293"/>
      <c r="B20" s="290"/>
      <c r="C20" s="182" t="s">
        <v>174</v>
      </c>
      <c r="D20" s="294"/>
    </row>
    <row r="21" spans="1:4" ht="79.5" customHeight="1">
      <c r="A21" s="84" t="s">
        <v>328</v>
      </c>
      <c r="B21" s="78">
        <v>992</v>
      </c>
      <c r="C21" s="182" t="s">
        <v>12</v>
      </c>
      <c r="D21" s="79">
        <v>14.8</v>
      </c>
    </row>
    <row r="22" spans="1:4" ht="98.25" customHeight="1">
      <c r="A22" s="84" t="s">
        <v>459</v>
      </c>
      <c r="B22" s="78">
        <v>992</v>
      </c>
      <c r="C22" s="182" t="s">
        <v>460</v>
      </c>
      <c r="D22" s="79">
        <v>1</v>
      </c>
    </row>
    <row r="23" spans="1:4" ht="98.25" customHeight="1">
      <c r="A23" s="84" t="s">
        <v>471</v>
      </c>
      <c r="B23" s="78">
        <v>992</v>
      </c>
      <c r="C23" s="182" t="s">
        <v>470</v>
      </c>
      <c r="D23" s="79">
        <v>1</v>
      </c>
    </row>
    <row r="24" spans="1:4" s="77" customFormat="1" ht="20.25" customHeight="1">
      <c r="A24" s="83" t="s">
        <v>13</v>
      </c>
      <c r="B24" s="78">
        <v>992</v>
      </c>
      <c r="C24" s="184" t="s">
        <v>14</v>
      </c>
      <c r="D24" s="80">
        <f>D25</f>
        <v>11211.300000000001</v>
      </c>
    </row>
    <row r="25" spans="1:4" ht="36.75" customHeight="1">
      <c r="A25" s="84" t="s">
        <v>329</v>
      </c>
      <c r="B25" s="78">
        <v>992</v>
      </c>
      <c r="C25" s="182" t="s">
        <v>16</v>
      </c>
      <c r="D25" s="79">
        <f>D26+D29+D36</f>
        <v>11211.300000000001</v>
      </c>
    </row>
    <row r="26" spans="1:4" ht="37.5">
      <c r="A26" s="218" t="s">
        <v>330</v>
      </c>
      <c r="B26" s="78">
        <v>992</v>
      </c>
      <c r="C26" s="184" t="s">
        <v>379</v>
      </c>
      <c r="D26" s="80">
        <f>D27+D28</f>
        <v>7152.6</v>
      </c>
    </row>
    <row r="27" spans="1:4" ht="58.5" customHeight="1">
      <c r="A27" s="276" t="s">
        <v>424</v>
      </c>
      <c r="B27" s="78">
        <v>992</v>
      </c>
      <c r="C27" s="182" t="s">
        <v>380</v>
      </c>
      <c r="D27" s="79">
        <v>5051.8</v>
      </c>
    </row>
    <row r="28" spans="1:4" ht="52.5" customHeight="1">
      <c r="A28" s="219" t="s">
        <v>423</v>
      </c>
      <c r="B28" s="78">
        <v>992</v>
      </c>
      <c r="C28" s="182" t="s">
        <v>425</v>
      </c>
      <c r="D28" s="79">
        <v>2100.8</v>
      </c>
    </row>
    <row r="29" spans="1:4" ht="38.25" customHeight="1">
      <c r="A29" s="83" t="s">
        <v>332</v>
      </c>
      <c r="B29" s="78">
        <v>992</v>
      </c>
      <c r="C29" s="184" t="s">
        <v>381</v>
      </c>
      <c r="D29" s="76">
        <f>SUM(D30:D31)</f>
        <v>263.6</v>
      </c>
    </row>
    <row r="30" spans="1:4" ht="53.25" customHeight="1">
      <c r="A30" s="84" t="s">
        <v>334</v>
      </c>
      <c r="B30" s="78">
        <v>992</v>
      </c>
      <c r="C30" s="182" t="s">
        <v>382</v>
      </c>
      <c r="D30" s="78">
        <v>259.8</v>
      </c>
    </row>
    <row r="31" spans="1:4" ht="36.75" customHeight="1">
      <c r="A31" s="84" t="s">
        <v>333</v>
      </c>
      <c r="B31" s="78">
        <v>992</v>
      </c>
      <c r="C31" s="182" t="s">
        <v>383</v>
      </c>
      <c r="D31" s="78">
        <v>3.8</v>
      </c>
    </row>
    <row r="32" spans="1:4" s="77" customFormat="1" ht="26.25" customHeight="1" hidden="1">
      <c r="A32" s="83" t="s">
        <v>20</v>
      </c>
      <c r="B32" s="78">
        <v>992</v>
      </c>
      <c r="C32" s="184" t="s">
        <v>21</v>
      </c>
      <c r="D32" s="80">
        <f>SUM(D33:D34)</f>
        <v>0</v>
      </c>
    </row>
    <row r="33" spans="1:4" ht="62.25" customHeight="1" hidden="1">
      <c r="A33" s="84" t="s">
        <v>22</v>
      </c>
      <c r="B33" s="78">
        <v>992</v>
      </c>
      <c r="C33" s="182" t="s">
        <v>23</v>
      </c>
      <c r="D33" s="79">
        <v>0</v>
      </c>
    </row>
    <row r="34" spans="1:4" ht="47.25" customHeight="1" hidden="1">
      <c r="A34" s="84" t="s">
        <v>18</v>
      </c>
      <c r="B34" s="78">
        <v>992</v>
      </c>
      <c r="C34" s="182" t="s">
        <v>19</v>
      </c>
      <c r="D34" s="79">
        <v>0</v>
      </c>
    </row>
    <row r="35" spans="1:4" ht="24" customHeight="1">
      <c r="A35" s="175" t="s">
        <v>20</v>
      </c>
      <c r="B35" s="78">
        <v>992</v>
      </c>
      <c r="C35" s="184" t="s">
        <v>428</v>
      </c>
      <c r="D35" s="80">
        <f>D36</f>
        <v>3795.1</v>
      </c>
    </row>
    <row r="36" spans="1:4" ht="39" customHeight="1">
      <c r="A36" s="219" t="s">
        <v>426</v>
      </c>
      <c r="B36" s="78">
        <v>992</v>
      </c>
      <c r="C36" s="182" t="s">
        <v>427</v>
      </c>
      <c r="D36" s="79">
        <v>3795.1</v>
      </c>
    </row>
    <row r="37" spans="1:4" ht="9" customHeight="1" hidden="1">
      <c r="A37" s="84"/>
      <c r="B37" s="78"/>
      <c r="C37" s="182"/>
      <c r="D37" s="79"/>
    </row>
    <row r="38" spans="1:4" ht="18.75">
      <c r="A38" s="84" t="s">
        <v>24</v>
      </c>
      <c r="B38" s="78"/>
      <c r="C38" s="182"/>
      <c r="D38" s="80">
        <f>D14+D24</f>
        <v>22027.2</v>
      </c>
    </row>
    <row r="39" spans="1:4" ht="18.75">
      <c r="A39" s="5"/>
      <c r="B39" s="77"/>
      <c r="C39" s="187"/>
      <c r="D39" s="77"/>
    </row>
    <row r="40" spans="1:4" ht="18.75">
      <c r="A40" s="6" t="s">
        <v>348</v>
      </c>
      <c r="B40" s="77"/>
      <c r="C40" s="187"/>
      <c r="D40" s="77"/>
    </row>
    <row r="41" spans="1:13" ht="18.75">
      <c r="A41" s="6" t="s">
        <v>25</v>
      </c>
      <c r="B41" s="92"/>
      <c r="D41" s="86" t="s">
        <v>384</v>
      </c>
      <c r="J41" s="2" t="s">
        <v>26</v>
      </c>
      <c r="M41" s="6" t="s">
        <v>149</v>
      </c>
    </row>
    <row r="42" spans="2:4" ht="12.75">
      <c r="B42" s="77"/>
      <c r="C42" s="187"/>
      <c r="D42" s="77"/>
    </row>
    <row r="43" spans="2:4" ht="12.75">
      <c r="B43" s="77"/>
      <c r="C43" s="187"/>
      <c r="D43" s="77"/>
    </row>
    <row r="44" spans="2:4" ht="12.75">
      <c r="B44" s="77"/>
      <c r="C44" s="187"/>
      <c r="D44" s="77"/>
    </row>
    <row r="45" spans="2:4" ht="12.75">
      <c r="B45" s="77"/>
      <c r="C45" s="187"/>
      <c r="D45" s="77"/>
    </row>
    <row r="46" spans="2:4" ht="12.75">
      <c r="B46" s="77"/>
      <c r="C46" s="187"/>
      <c r="D46" s="77"/>
    </row>
    <row r="47" spans="2:4" ht="12.75">
      <c r="B47" s="77"/>
      <c r="C47" s="187"/>
      <c r="D47" s="77"/>
    </row>
    <row r="48" spans="1:4" ht="12.75">
      <c r="A48" s="117" t="s">
        <v>148</v>
      </c>
      <c r="B48" s="77"/>
      <c r="C48" s="187"/>
      <c r="D48" s="77"/>
    </row>
    <row r="49" spans="2:4" ht="12.75">
      <c r="B49" s="77"/>
      <c r="C49" s="187"/>
      <c r="D49" s="77"/>
    </row>
    <row r="50" spans="2:4" ht="12.75">
      <c r="B50" s="77"/>
      <c r="C50" s="187"/>
      <c r="D50" s="77"/>
    </row>
    <row r="51" spans="2:4" ht="12.75">
      <c r="B51" s="77"/>
      <c r="C51" s="187"/>
      <c r="D51" s="77"/>
    </row>
    <row r="52" spans="2:4" ht="12.75">
      <c r="B52" s="77"/>
      <c r="C52" s="187"/>
      <c r="D52" s="77"/>
    </row>
    <row r="53" spans="2:4" ht="12.75">
      <c r="B53" s="77"/>
      <c r="C53" s="187"/>
      <c r="D53" s="77"/>
    </row>
    <row r="54" spans="2:4" ht="12.75">
      <c r="B54" s="77"/>
      <c r="C54" s="187"/>
      <c r="D54" s="77"/>
    </row>
    <row r="55" spans="2:4" ht="12.75">
      <c r="B55" s="77"/>
      <c r="C55" s="187"/>
      <c r="D55" s="77"/>
    </row>
    <row r="56" spans="2:4" ht="12.75">
      <c r="B56" s="77"/>
      <c r="C56" s="187"/>
      <c r="D56" s="77"/>
    </row>
    <row r="57" spans="2:4" ht="12.75">
      <c r="B57" s="77"/>
      <c r="C57" s="187"/>
      <c r="D57" s="77"/>
    </row>
  </sheetData>
  <sheetProtection/>
  <mergeCells count="8">
    <mergeCell ref="A8:D8"/>
    <mergeCell ref="A7:D7"/>
    <mergeCell ref="A11:A12"/>
    <mergeCell ref="B11:C11"/>
    <mergeCell ref="D11:D12"/>
    <mergeCell ref="A19:A20"/>
    <mergeCell ref="B19:B20"/>
    <mergeCell ref="D19:D20"/>
  </mergeCells>
  <printOptions/>
  <pageMargins left="0.7874015748031497" right="0.3937007874015748" top="1.1811023622047245" bottom="0.3937007874015748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3">
      <selection activeCell="E13" sqref="E13"/>
    </sheetView>
  </sheetViews>
  <sheetFormatPr defaultColWidth="9.140625" defaultRowHeight="12.75"/>
  <cols>
    <col min="1" max="1" width="29.57421875" style="187" customWidth="1"/>
    <col min="2" max="2" width="46.421875" style="77" customWidth="1"/>
    <col min="3" max="5" width="17.57421875" style="187" customWidth="1"/>
  </cols>
  <sheetData>
    <row r="1" spans="1:5" ht="18.75">
      <c r="A1" s="188"/>
      <c r="E1" s="285"/>
    </row>
    <row r="2" spans="3:5" ht="16.5" customHeight="1">
      <c r="C2" s="296" t="s">
        <v>27</v>
      </c>
      <c r="D2" s="297"/>
      <c r="E2" s="297"/>
    </row>
    <row r="3" spans="3:5" ht="18.75">
      <c r="C3" s="296" t="s">
        <v>441</v>
      </c>
      <c r="D3" s="297"/>
      <c r="E3" s="297"/>
    </row>
    <row r="4" spans="3:5" ht="18.75">
      <c r="C4" s="296" t="s">
        <v>0</v>
      </c>
      <c r="D4" s="297"/>
      <c r="E4" s="297"/>
    </row>
    <row r="5" spans="3:5" ht="21" customHeight="1">
      <c r="C5" s="298" t="s">
        <v>472</v>
      </c>
      <c r="D5" s="297"/>
      <c r="E5" s="297"/>
    </row>
    <row r="6" ht="15.75">
      <c r="A6" s="189"/>
    </row>
    <row r="7" spans="1:5" ht="18.75">
      <c r="A7" s="287" t="s">
        <v>373</v>
      </c>
      <c r="B7" s="287"/>
      <c r="C7" s="287"/>
      <c r="D7" s="287"/>
      <c r="E7" s="287"/>
    </row>
    <row r="8" spans="1:5" ht="18.75">
      <c r="A8" s="287" t="s">
        <v>473</v>
      </c>
      <c r="B8" s="287"/>
      <c r="C8" s="287"/>
      <c r="D8" s="287"/>
      <c r="E8" s="287"/>
    </row>
    <row r="9" ht="15.75">
      <c r="E9" s="189" t="s">
        <v>120</v>
      </c>
    </row>
    <row r="10" spans="1:5" s="91" customFormat="1" ht="93.75">
      <c r="A10" s="182" t="s">
        <v>28</v>
      </c>
      <c r="B10" s="78" t="s">
        <v>29</v>
      </c>
      <c r="C10" s="182" t="s">
        <v>474</v>
      </c>
      <c r="D10" s="182" t="s">
        <v>475</v>
      </c>
      <c r="E10" s="182" t="s">
        <v>476</v>
      </c>
    </row>
    <row r="11" spans="1:5" ht="18.75">
      <c r="A11" s="182">
        <v>1</v>
      </c>
      <c r="B11" s="78">
        <v>2</v>
      </c>
      <c r="C11" s="182">
        <v>3</v>
      </c>
      <c r="D11" s="182">
        <v>4</v>
      </c>
      <c r="E11" s="182">
        <v>5</v>
      </c>
    </row>
    <row r="12" spans="1:5" ht="18.75">
      <c r="A12" s="184"/>
      <c r="B12" s="153" t="s">
        <v>30</v>
      </c>
      <c r="C12" s="275">
        <f>C13+C14+C15+C16+C17+C19+C20</f>
        <v>10095.199999999999</v>
      </c>
      <c r="D12" s="275">
        <f>D13+D14+D15+D16+D17+D19+D20+D21</f>
        <v>10815.9</v>
      </c>
      <c r="E12" s="190">
        <f>D12/C12*100</f>
        <v>107.13903637372218</v>
      </c>
    </row>
    <row r="13" spans="1:5" ht="18.75">
      <c r="A13" s="182" t="s">
        <v>327</v>
      </c>
      <c r="B13" s="84" t="s">
        <v>124</v>
      </c>
      <c r="C13" s="191">
        <v>2888.5</v>
      </c>
      <c r="D13" s="191">
        <v>3333.2</v>
      </c>
      <c r="E13" s="191">
        <f>D13/C13*100</f>
        <v>115.39553401419423</v>
      </c>
    </row>
    <row r="14" spans="1:5" ht="21.75" customHeight="1">
      <c r="A14" s="182" t="s">
        <v>6</v>
      </c>
      <c r="B14" s="85" t="s">
        <v>5</v>
      </c>
      <c r="C14" s="191">
        <v>2500</v>
      </c>
      <c r="D14" s="191">
        <v>2605.3</v>
      </c>
      <c r="E14" s="191">
        <f>D14/C14*100</f>
        <v>104.21200000000002</v>
      </c>
    </row>
    <row r="15" spans="1:5" ht="21.75" customHeight="1">
      <c r="A15" s="186" t="s">
        <v>8</v>
      </c>
      <c r="B15" s="85" t="s">
        <v>7</v>
      </c>
      <c r="C15" s="191">
        <v>1100</v>
      </c>
      <c r="D15" s="191">
        <v>890</v>
      </c>
      <c r="E15" s="191">
        <f>D15/C15*100</f>
        <v>80.9090909090909</v>
      </c>
    </row>
    <row r="16" spans="1:5" ht="21.75" customHeight="1">
      <c r="A16" s="182" t="s">
        <v>10</v>
      </c>
      <c r="B16" s="85" t="s">
        <v>9</v>
      </c>
      <c r="C16" s="191">
        <v>475</v>
      </c>
      <c r="D16" s="191">
        <v>584.5</v>
      </c>
      <c r="E16" s="191">
        <f>D16/C16*100</f>
        <v>123.05263157894737</v>
      </c>
    </row>
    <row r="17" spans="1:5" ht="21.75" customHeight="1">
      <c r="A17" s="182" t="s">
        <v>173</v>
      </c>
      <c r="B17" s="293" t="s">
        <v>11</v>
      </c>
      <c r="C17" s="295">
        <v>3115.9</v>
      </c>
      <c r="D17" s="295">
        <v>3386.1</v>
      </c>
      <c r="E17" s="295">
        <f>D17/C17*100</f>
        <v>108.67165185018774</v>
      </c>
    </row>
    <row r="18" spans="1:5" ht="21.75" customHeight="1">
      <c r="A18" s="182" t="s">
        <v>174</v>
      </c>
      <c r="B18" s="293"/>
      <c r="C18" s="295"/>
      <c r="D18" s="295"/>
      <c r="E18" s="295"/>
    </row>
    <row r="19" spans="1:5" ht="131.25" customHeight="1">
      <c r="A19" s="182" t="s">
        <v>12</v>
      </c>
      <c r="B19" s="84" t="s">
        <v>328</v>
      </c>
      <c r="C19" s="191">
        <v>14.8</v>
      </c>
      <c r="D19" s="191">
        <v>14.8</v>
      </c>
      <c r="E19" s="191">
        <f aca="true" t="shared" si="0" ref="E19:E36">D19/C19*100</f>
        <v>100</v>
      </c>
    </row>
    <row r="20" spans="1:5" ht="151.5" customHeight="1">
      <c r="A20" s="182" t="s">
        <v>460</v>
      </c>
      <c r="B20" s="84" t="s">
        <v>459</v>
      </c>
      <c r="C20" s="191">
        <v>1</v>
      </c>
      <c r="D20" s="191">
        <v>1</v>
      </c>
      <c r="E20" s="191">
        <f t="shared" si="0"/>
        <v>100</v>
      </c>
    </row>
    <row r="21" spans="1:5" ht="132" customHeight="1">
      <c r="A21" s="182" t="s">
        <v>470</v>
      </c>
      <c r="B21" s="84" t="s">
        <v>471</v>
      </c>
      <c r="C21" s="191">
        <v>0</v>
      </c>
      <c r="D21" s="191">
        <v>1</v>
      </c>
      <c r="E21" s="191">
        <v>0</v>
      </c>
    </row>
    <row r="22" spans="1:5" ht="22.5" customHeight="1">
      <c r="A22" s="184" t="s">
        <v>14</v>
      </c>
      <c r="B22" s="83" t="s">
        <v>13</v>
      </c>
      <c r="C22" s="190">
        <f>C23+C38</f>
        <v>11781.900000000001</v>
      </c>
      <c r="D22" s="190">
        <f>D23</f>
        <v>11211.300000000001</v>
      </c>
      <c r="E22" s="191">
        <f>D22/C22*100</f>
        <v>95.15697807654114</v>
      </c>
    </row>
    <row r="23" spans="1:5" ht="77.25" customHeight="1">
      <c r="A23" s="182" t="s">
        <v>16</v>
      </c>
      <c r="B23" s="85" t="s">
        <v>15</v>
      </c>
      <c r="C23" s="191">
        <f>C24+C27+C33</f>
        <v>11211.300000000001</v>
      </c>
      <c r="D23" s="191">
        <f>D24+D27+D33</f>
        <v>11211.300000000001</v>
      </c>
      <c r="E23" s="191">
        <f>D23/C23*100</f>
        <v>100</v>
      </c>
    </row>
    <row r="24" spans="1:5" ht="39" customHeight="1">
      <c r="A24" s="184" t="s">
        <v>379</v>
      </c>
      <c r="B24" s="192" t="s">
        <v>330</v>
      </c>
      <c r="C24" s="190">
        <f>C25+C26</f>
        <v>7152.6</v>
      </c>
      <c r="D24" s="190">
        <f>D25+D26</f>
        <v>7152.6</v>
      </c>
      <c r="E24" s="190">
        <f t="shared" si="0"/>
        <v>100</v>
      </c>
    </row>
    <row r="25" spans="1:5" ht="54.75" customHeight="1">
      <c r="A25" s="182" t="s">
        <v>380</v>
      </c>
      <c r="B25" s="85" t="s">
        <v>331</v>
      </c>
      <c r="C25" s="191">
        <v>5051.8</v>
      </c>
      <c r="D25" s="191">
        <v>5051.8</v>
      </c>
      <c r="E25" s="191">
        <f>D25/C25*100</f>
        <v>100</v>
      </c>
    </row>
    <row r="26" spans="1:5" ht="57.75" customHeight="1">
      <c r="A26" s="182" t="s">
        <v>425</v>
      </c>
      <c r="B26" s="193" t="s">
        <v>331</v>
      </c>
      <c r="C26" s="191">
        <v>2100.8</v>
      </c>
      <c r="D26" s="191">
        <v>2100.8</v>
      </c>
      <c r="E26" s="191">
        <f t="shared" si="0"/>
        <v>100</v>
      </c>
    </row>
    <row r="27" spans="1:5" ht="43.5" customHeight="1">
      <c r="A27" s="184" t="s">
        <v>381</v>
      </c>
      <c r="B27" s="83" t="s">
        <v>332</v>
      </c>
      <c r="C27" s="190">
        <f>SUM(C28:C29)</f>
        <v>263.6</v>
      </c>
      <c r="D27" s="190">
        <f>SUM(D28:D29)</f>
        <v>263.6</v>
      </c>
      <c r="E27" s="190">
        <f t="shared" si="0"/>
        <v>100</v>
      </c>
    </row>
    <row r="28" spans="1:5" ht="93.75">
      <c r="A28" s="182" t="s">
        <v>382</v>
      </c>
      <c r="B28" s="84" t="s">
        <v>334</v>
      </c>
      <c r="C28" s="191">
        <v>259.8</v>
      </c>
      <c r="D28" s="191">
        <v>259.8</v>
      </c>
      <c r="E28" s="191">
        <f t="shared" si="0"/>
        <v>100</v>
      </c>
    </row>
    <row r="29" spans="1:5" ht="75">
      <c r="A29" s="182" t="s">
        <v>383</v>
      </c>
      <c r="B29" s="84" t="s">
        <v>333</v>
      </c>
      <c r="C29" s="191">
        <v>3.8</v>
      </c>
      <c r="D29" s="191">
        <v>3.8</v>
      </c>
      <c r="E29" s="191">
        <f t="shared" si="0"/>
        <v>100</v>
      </c>
    </row>
    <row r="30" spans="1:5" ht="21.75" customHeight="1" hidden="1">
      <c r="A30" s="184" t="s">
        <v>21</v>
      </c>
      <c r="B30" s="83" t="s">
        <v>20</v>
      </c>
      <c r="C30" s="191">
        <v>3.8</v>
      </c>
      <c r="D30" s="191">
        <v>3.8</v>
      </c>
      <c r="E30" s="191">
        <f>D30/C30*100</f>
        <v>100</v>
      </c>
    </row>
    <row r="31" spans="1:5" ht="94.5" customHeight="1" hidden="1">
      <c r="A31" s="182" t="s">
        <v>23</v>
      </c>
      <c r="B31" s="84" t="s">
        <v>31</v>
      </c>
      <c r="C31" s="191">
        <v>3.8</v>
      </c>
      <c r="D31" s="191">
        <v>3.8</v>
      </c>
      <c r="E31" s="191">
        <f>D31/C31*100</f>
        <v>100</v>
      </c>
    </row>
    <row r="32" spans="1:5" ht="39" customHeight="1" hidden="1">
      <c r="A32" s="182" t="s">
        <v>19</v>
      </c>
      <c r="B32" s="84" t="s">
        <v>17</v>
      </c>
      <c r="C32" s="191">
        <v>3.8</v>
      </c>
      <c r="D32" s="191">
        <v>3.8</v>
      </c>
      <c r="E32" s="191">
        <f>D32/C32*100</f>
        <v>100</v>
      </c>
    </row>
    <row r="33" spans="1:5" ht="24.75" customHeight="1">
      <c r="A33" s="184" t="s">
        <v>428</v>
      </c>
      <c r="B33" s="194" t="s">
        <v>20</v>
      </c>
      <c r="C33" s="190">
        <f>C34</f>
        <v>3795.1</v>
      </c>
      <c r="D33" s="190">
        <f>D34</f>
        <v>3795.1</v>
      </c>
      <c r="E33" s="190">
        <f>D33/C33*100</f>
        <v>100</v>
      </c>
    </row>
    <row r="34" spans="1:5" ht="55.5" customHeight="1">
      <c r="A34" s="182" t="s">
        <v>427</v>
      </c>
      <c r="B34" s="193" t="s">
        <v>426</v>
      </c>
      <c r="C34" s="191">
        <v>3795.1</v>
      </c>
      <c r="D34" s="191">
        <v>3795.1</v>
      </c>
      <c r="E34" s="191">
        <f>D34/C34*100</f>
        <v>100</v>
      </c>
    </row>
    <row r="35" spans="1:5" ht="90.75" customHeight="1" hidden="1">
      <c r="A35" s="184"/>
      <c r="B35" s="153"/>
      <c r="C35" s="190">
        <v>0</v>
      </c>
      <c r="D35" s="190">
        <v>0</v>
      </c>
      <c r="E35" s="191" t="e">
        <f t="shared" si="0"/>
        <v>#DIV/0!</v>
      </c>
    </row>
    <row r="36" spans="1:5" ht="75.75" customHeight="1" hidden="1">
      <c r="A36" s="182">
        <v>0</v>
      </c>
      <c r="B36" s="182">
        <v>0</v>
      </c>
      <c r="C36" s="191">
        <v>0</v>
      </c>
      <c r="D36" s="191">
        <v>0</v>
      </c>
      <c r="E36" s="191" t="e">
        <f t="shared" si="0"/>
        <v>#DIV/0!</v>
      </c>
    </row>
    <row r="37" spans="1:5" s="286" customFormat="1" ht="45" customHeight="1">
      <c r="A37" s="184" t="s">
        <v>478</v>
      </c>
      <c r="B37" s="184" t="s">
        <v>477</v>
      </c>
      <c r="C37" s="190">
        <v>570.6</v>
      </c>
      <c r="D37" s="190">
        <v>0</v>
      </c>
      <c r="E37" s="190">
        <v>0</v>
      </c>
    </row>
    <row r="38" spans="1:5" ht="36.75" customHeight="1">
      <c r="A38" s="182" t="s">
        <v>478</v>
      </c>
      <c r="B38" s="182" t="s">
        <v>477</v>
      </c>
      <c r="C38" s="191">
        <v>570.6</v>
      </c>
      <c r="D38" s="191">
        <v>0</v>
      </c>
      <c r="E38" s="191">
        <v>0</v>
      </c>
    </row>
    <row r="39" spans="1:5" ht="18" customHeight="1">
      <c r="A39" s="182"/>
      <c r="B39" s="153" t="s">
        <v>24</v>
      </c>
      <c r="C39" s="190">
        <f>C12+C22</f>
        <v>21877.1</v>
      </c>
      <c r="D39" s="190">
        <f>D12+D22</f>
        <v>22027.2</v>
      </c>
      <c r="E39" s="190">
        <f>D39/C39*100</f>
        <v>100.68610556243745</v>
      </c>
    </row>
    <row r="40" spans="1:5" ht="18" customHeight="1">
      <c r="A40" s="282"/>
      <c r="B40" s="283"/>
      <c r="C40" s="284"/>
      <c r="D40" s="284"/>
      <c r="E40" s="284"/>
    </row>
    <row r="41" ht="18.75">
      <c r="A41" s="188" t="s">
        <v>348</v>
      </c>
    </row>
    <row r="42" spans="1:13" ht="18.75">
      <c r="A42" s="188" t="s">
        <v>25</v>
      </c>
      <c r="B42" s="92"/>
      <c r="D42" s="188" t="s">
        <v>384</v>
      </c>
      <c r="J42" s="2" t="s">
        <v>26</v>
      </c>
      <c r="M42" s="6" t="s">
        <v>149</v>
      </c>
    </row>
  </sheetData>
  <sheetProtection/>
  <mergeCells count="10">
    <mergeCell ref="E17:E18"/>
    <mergeCell ref="B17:B18"/>
    <mergeCell ref="C17:C18"/>
    <mergeCell ref="D17:D18"/>
    <mergeCell ref="C2:E2"/>
    <mergeCell ref="C3:E3"/>
    <mergeCell ref="C4:E4"/>
    <mergeCell ref="C5:E5"/>
    <mergeCell ref="A7:E7"/>
    <mergeCell ref="A8:E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5"/>
  <sheetViews>
    <sheetView zoomScalePageLayoutView="0" workbookViewId="0" topLeftCell="A28">
      <selection activeCell="F38" sqref="F38"/>
    </sheetView>
  </sheetViews>
  <sheetFormatPr defaultColWidth="9.140625" defaultRowHeight="12.75"/>
  <cols>
    <col min="1" max="1" width="7.28125" style="6" customWidth="1"/>
    <col min="2" max="2" width="69.8515625" style="6" customWidth="1"/>
    <col min="3" max="4" width="8.7109375" style="6" customWidth="1"/>
    <col min="5" max="6" width="14.140625" style="6" customWidth="1"/>
    <col min="7" max="7" width="14.140625" style="7" customWidth="1"/>
    <col min="8" max="8" width="12.00390625" style="7" customWidth="1"/>
    <col min="9" max="9" width="12.140625" style="7" customWidth="1"/>
    <col min="10" max="10" width="15.00390625" style="7" customWidth="1"/>
    <col min="11" max="11" width="13.7109375" style="7" customWidth="1"/>
    <col min="12" max="12" width="13.00390625" style="7" customWidth="1"/>
    <col min="13" max="16384" width="9.140625" style="6" customWidth="1"/>
  </cols>
  <sheetData>
    <row r="2" spans="2:7" ht="18.75">
      <c r="B2" s="307" t="s">
        <v>465</v>
      </c>
      <c r="C2" s="308"/>
      <c r="D2" s="308"/>
      <c r="E2" s="308"/>
      <c r="F2" s="308"/>
      <c r="G2" s="308"/>
    </row>
    <row r="3" spans="1:7" ht="18.75">
      <c r="A3" s="8"/>
      <c r="B3" s="307" t="s">
        <v>442</v>
      </c>
      <c r="C3" s="307"/>
      <c r="D3" s="307"/>
      <c r="E3" s="307"/>
      <c r="F3" s="307"/>
      <c r="G3" s="307"/>
    </row>
    <row r="4" spans="1:7" ht="18.75">
      <c r="A4" s="8"/>
      <c r="B4" s="307" t="s">
        <v>429</v>
      </c>
      <c r="C4" s="307"/>
      <c r="D4" s="307"/>
      <c r="E4" s="307"/>
      <c r="F4" s="307"/>
      <c r="G4" s="307"/>
    </row>
    <row r="5" spans="1:7" ht="18.75">
      <c r="A5" s="8"/>
      <c r="B5" s="309" t="s">
        <v>479</v>
      </c>
      <c r="C5" s="307"/>
      <c r="D5" s="307"/>
      <c r="E5" s="307"/>
      <c r="F5" s="307"/>
      <c r="G5" s="307"/>
    </row>
    <row r="6" spans="1:7" ht="18.75">
      <c r="A6" s="8"/>
      <c r="B6" s="307"/>
      <c r="C6" s="307"/>
      <c r="D6" s="307"/>
      <c r="E6" s="307"/>
      <c r="F6" s="307"/>
      <c r="G6" s="307"/>
    </row>
    <row r="7" spans="1:7" ht="18.75">
      <c r="A7" s="8"/>
      <c r="B7" s="307"/>
      <c r="C7" s="311"/>
      <c r="D7" s="311"/>
      <c r="E7" s="311"/>
      <c r="F7" s="311"/>
      <c r="G7" s="311"/>
    </row>
    <row r="8" spans="1:7" ht="23.25" customHeight="1">
      <c r="A8" s="287" t="s">
        <v>375</v>
      </c>
      <c r="B8" s="287"/>
      <c r="C8" s="287"/>
      <c r="D8" s="287"/>
      <c r="E8" s="287"/>
      <c r="F8" s="287"/>
      <c r="G8" s="287"/>
    </row>
    <row r="9" spans="1:7" ht="18" customHeight="1">
      <c r="A9" s="287" t="s">
        <v>480</v>
      </c>
      <c r="B9" s="301"/>
      <c r="C9" s="301"/>
      <c r="D9" s="301"/>
      <c r="E9" s="301"/>
      <c r="F9" s="301"/>
      <c r="G9" s="301"/>
    </row>
    <row r="10" spans="1:7" ht="18" customHeight="1">
      <c r="A10" s="287" t="s">
        <v>32</v>
      </c>
      <c r="B10" s="301"/>
      <c r="C10" s="301"/>
      <c r="D10" s="301"/>
      <c r="E10" s="301"/>
      <c r="F10" s="301"/>
      <c r="G10" s="301"/>
    </row>
    <row r="11" spans="2:7" ht="18.75">
      <c r="B11" s="9"/>
      <c r="C11" s="3"/>
      <c r="D11" s="4"/>
      <c r="E11" s="4"/>
      <c r="F11" s="4"/>
      <c r="G11" s="10" t="s">
        <v>33</v>
      </c>
    </row>
    <row r="12" spans="1:7" ht="15.75" customHeight="1">
      <c r="A12" s="291" t="s">
        <v>34</v>
      </c>
      <c r="B12" s="290" t="s">
        <v>35</v>
      </c>
      <c r="C12" s="302" t="s">
        <v>36</v>
      </c>
      <c r="D12" s="290" t="s">
        <v>37</v>
      </c>
      <c r="E12" s="304" t="s">
        <v>481</v>
      </c>
      <c r="F12" s="304" t="s">
        <v>482</v>
      </c>
      <c r="G12" s="310" t="s">
        <v>483</v>
      </c>
    </row>
    <row r="13" spans="1:7" ht="80.25" customHeight="1">
      <c r="A13" s="292"/>
      <c r="B13" s="290"/>
      <c r="C13" s="302"/>
      <c r="D13" s="303"/>
      <c r="E13" s="305"/>
      <c r="F13" s="305"/>
      <c r="G13" s="310"/>
    </row>
    <row r="14" spans="1:7" ht="19.5" customHeight="1">
      <c r="A14" s="32" t="s">
        <v>38</v>
      </c>
      <c r="B14" s="31" t="s">
        <v>39</v>
      </c>
      <c r="C14" s="31" t="s">
        <v>40</v>
      </c>
      <c r="D14" s="33" t="s">
        <v>41</v>
      </c>
      <c r="E14" s="33" t="s">
        <v>42</v>
      </c>
      <c r="F14" s="33" t="s">
        <v>43</v>
      </c>
      <c r="G14" s="34" t="s">
        <v>44</v>
      </c>
    </row>
    <row r="15" spans="1:12" s="9" customFormat="1" ht="21.75" customHeight="1">
      <c r="A15" s="35"/>
      <c r="B15" s="20" t="s">
        <v>45</v>
      </c>
      <c r="C15" s="19"/>
      <c r="D15" s="19"/>
      <c r="E15" s="36">
        <f>E16+E26+E28+E30+E33+E36+E38+E40+E42+E54</f>
        <v>23674.73</v>
      </c>
      <c r="F15" s="36">
        <f>F16+F26+F28+F30+F33+F36+F38+F40+F42+F54</f>
        <v>23264.73</v>
      </c>
      <c r="G15" s="36">
        <f>F15/E15%</f>
        <v>98.2681956668566</v>
      </c>
      <c r="H15" s="11"/>
      <c r="I15" s="11"/>
      <c r="J15" s="11"/>
      <c r="K15" s="11"/>
      <c r="L15" s="11"/>
    </row>
    <row r="16" spans="1:12" s="9" customFormat="1" ht="22.5" customHeight="1">
      <c r="A16" s="299" t="s">
        <v>46</v>
      </c>
      <c r="B16" s="20" t="s">
        <v>47</v>
      </c>
      <c r="C16" s="29" t="s">
        <v>48</v>
      </c>
      <c r="D16" s="29" t="s">
        <v>49</v>
      </c>
      <c r="E16" s="36">
        <f>E17+E19+E21+E23+E25</f>
        <v>7678.700000000001</v>
      </c>
      <c r="F16" s="36">
        <f>F17+F19+F21+F23+F25</f>
        <v>7678.700000000001</v>
      </c>
      <c r="G16" s="36">
        <f>F16/E16%</f>
        <v>100</v>
      </c>
      <c r="H16" s="11"/>
      <c r="I16" s="11"/>
      <c r="J16" s="11"/>
      <c r="K16" s="11"/>
      <c r="L16" s="11"/>
    </row>
    <row r="17" spans="1:12" s="9" customFormat="1" ht="59.25" customHeight="1">
      <c r="A17" s="300"/>
      <c r="B17" s="20" t="s">
        <v>97</v>
      </c>
      <c r="C17" s="29" t="s">
        <v>48</v>
      </c>
      <c r="D17" s="29" t="s">
        <v>50</v>
      </c>
      <c r="E17" s="36">
        <f>E18</f>
        <v>1203.3</v>
      </c>
      <c r="F17" s="36">
        <f>F18</f>
        <v>1203.3</v>
      </c>
      <c r="G17" s="36">
        <f aca="true" t="shared" si="0" ref="G17:G53">F17/E17%</f>
        <v>100</v>
      </c>
      <c r="H17" s="11"/>
      <c r="I17" s="11"/>
      <c r="J17" s="11"/>
      <c r="K17" s="11"/>
      <c r="L17" s="11"/>
    </row>
    <row r="18" spans="1:7" ht="36.75" customHeight="1">
      <c r="A18" s="300"/>
      <c r="B18" s="18" t="s">
        <v>135</v>
      </c>
      <c r="C18" s="22" t="s">
        <v>48</v>
      </c>
      <c r="D18" s="22" t="s">
        <v>50</v>
      </c>
      <c r="E18" s="23">
        <v>1203.3</v>
      </c>
      <c r="F18" s="23">
        <v>1203.3</v>
      </c>
      <c r="G18" s="23">
        <f t="shared" si="0"/>
        <v>100</v>
      </c>
    </row>
    <row r="19" spans="1:12" s="9" customFormat="1" ht="75.75" customHeight="1">
      <c r="A19" s="300"/>
      <c r="B19" s="20" t="s">
        <v>126</v>
      </c>
      <c r="C19" s="29" t="s">
        <v>48</v>
      </c>
      <c r="D19" s="29" t="s">
        <v>51</v>
      </c>
      <c r="E19" s="36">
        <f>E20</f>
        <v>0</v>
      </c>
      <c r="F19" s="36">
        <f>F20</f>
        <v>0</v>
      </c>
      <c r="G19" s="36">
        <v>0</v>
      </c>
      <c r="H19" s="11"/>
      <c r="I19" s="11"/>
      <c r="J19" s="11"/>
      <c r="K19" s="11"/>
      <c r="L19" s="11"/>
    </row>
    <row r="20" spans="1:7" ht="36" customHeight="1">
      <c r="A20" s="300"/>
      <c r="B20" s="26" t="s">
        <v>337</v>
      </c>
      <c r="C20" s="22" t="s">
        <v>48</v>
      </c>
      <c r="D20" s="22" t="s">
        <v>51</v>
      </c>
      <c r="E20" s="23">
        <v>0</v>
      </c>
      <c r="F20" s="23">
        <v>0</v>
      </c>
      <c r="G20" s="23">
        <v>0</v>
      </c>
    </row>
    <row r="21" spans="1:12" s="9" customFormat="1" ht="73.5" customHeight="1">
      <c r="A21" s="300"/>
      <c r="B21" s="20" t="s">
        <v>138</v>
      </c>
      <c r="C21" s="29" t="s">
        <v>48</v>
      </c>
      <c r="D21" s="29" t="s">
        <v>52</v>
      </c>
      <c r="E21" s="36">
        <f>SUM(E22)</f>
        <v>3425.5</v>
      </c>
      <c r="F21" s="36">
        <f>SUM(F22)</f>
        <v>3425.5</v>
      </c>
      <c r="G21" s="36">
        <f t="shared" si="0"/>
        <v>99.99999999999999</v>
      </c>
      <c r="H21" s="12"/>
      <c r="I21" s="11"/>
      <c r="J21" s="11"/>
      <c r="K21" s="11"/>
      <c r="L21" s="11"/>
    </row>
    <row r="22" spans="1:12" s="9" customFormat="1" ht="34.5" customHeight="1">
      <c r="A22" s="300"/>
      <c r="B22" s="26" t="s">
        <v>338</v>
      </c>
      <c r="C22" s="38" t="s">
        <v>48</v>
      </c>
      <c r="D22" s="38" t="s">
        <v>52</v>
      </c>
      <c r="E22" s="23">
        <v>3425.5</v>
      </c>
      <c r="F22" s="23">
        <v>3425.5</v>
      </c>
      <c r="G22" s="23">
        <f t="shared" si="0"/>
        <v>99.99999999999999</v>
      </c>
      <c r="H22" s="12"/>
      <c r="I22" s="11"/>
      <c r="J22" s="11"/>
      <c r="K22" s="11"/>
      <c r="L22" s="11"/>
    </row>
    <row r="23" spans="1:12" s="9" customFormat="1" ht="54" customHeight="1">
      <c r="A23" s="39"/>
      <c r="B23" s="40" t="s">
        <v>94</v>
      </c>
      <c r="C23" s="29" t="s">
        <v>48</v>
      </c>
      <c r="D23" s="29" t="s">
        <v>96</v>
      </c>
      <c r="E23" s="36">
        <v>57</v>
      </c>
      <c r="F23" s="36">
        <v>57</v>
      </c>
      <c r="G23" s="36">
        <f t="shared" si="0"/>
        <v>100.00000000000001</v>
      </c>
      <c r="H23" s="12"/>
      <c r="I23" s="11"/>
      <c r="J23" s="11"/>
      <c r="K23" s="11"/>
      <c r="L23" s="11"/>
    </row>
    <row r="24" spans="1:12" s="9" customFormat="1" ht="40.5" customHeight="1">
      <c r="A24" s="37"/>
      <c r="B24" s="41" t="s">
        <v>132</v>
      </c>
      <c r="C24" s="38" t="s">
        <v>48</v>
      </c>
      <c r="D24" s="38" t="s">
        <v>96</v>
      </c>
      <c r="E24" s="23">
        <v>57</v>
      </c>
      <c r="F24" s="23">
        <v>57</v>
      </c>
      <c r="G24" s="23">
        <f t="shared" si="0"/>
        <v>100.00000000000001</v>
      </c>
      <c r="H24" s="12"/>
      <c r="I24" s="11"/>
      <c r="J24" s="11"/>
      <c r="K24" s="11"/>
      <c r="L24" s="11"/>
    </row>
    <row r="25" spans="1:12" s="9" customFormat="1" ht="18.75" customHeight="1">
      <c r="A25" s="37"/>
      <c r="B25" s="21" t="s">
        <v>53</v>
      </c>
      <c r="C25" s="29" t="s">
        <v>48</v>
      </c>
      <c r="D25" s="29" t="s">
        <v>54</v>
      </c>
      <c r="E25" s="36">
        <v>2992.9</v>
      </c>
      <c r="F25" s="36">
        <v>2992.9</v>
      </c>
      <c r="G25" s="36">
        <f t="shared" si="0"/>
        <v>100</v>
      </c>
      <c r="H25" s="12"/>
      <c r="I25" s="11"/>
      <c r="J25" s="11"/>
      <c r="K25" s="11"/>
      <c r="L25" s="11"/>
    </row>
    <row r="26" spans="1:12" s="9" customFormat="1" ht="19.5" customHeight="1">
      <c r="A26" s="299" t="s">
        <v>55</v>
      </c>
      <c r="B26" s="21" t="s">
        <v>56</v>
      </c>
      <c r="C26" s="30" t="s">
        <v>50</v>
      </c>
      <c r="D26" s="30" t="s">
        <v>49</v>
      </c>
      <c r="E26" s="36">
        <f>SUM(E27)</f>
        <v>259.8</v>
      </c>
      <c r="F26" s="36">
        <f>SUM(F27)</f>
        <v>259.8</v>
      </c>
      <c r="G26" s="36">
        <f t="shared" si="0"/>
        <v>99.99999999999999</v>
      </c>
      <c r="H26" s="11"/>
      <c r="I26" s="11"/>
      <c r="J26" s="11"/>
      <c r="K26" s="11"/>
      <c r="L26" s="11"/>
    </row>
    <row r="27" spans="1:7" ht="19.5" customHeight="1">
      <c r="A27" s="306"/>
      <c r="B27" s="18" t="s">
        <v>57</v>
      </c>
      <c r="C27" s="22" t="s">
        <v>50</v>
      </c>
      <c r="D27" s="22" t="s">
        <v>51</v>
      </c>
      <c r="E27" s="23">
        <v>259.8</v>
      </c>
      <c r="F27" s="23">
        <v>259.8</v>
      </c>
      <c r="G27" s="23">
        <f t="shared" si="0"/>
        <v>99.99999999999999</v>
      </c>
    </row>
    <row r="28" spans="1:7" ht="34.5" customHeight="1">
      <c r="A28" s="35" t="s">
        <v>58</v>
      </c>
      <c r="B28" s="21" t="s">
        <v>59</v>
      </c>
      <c r="C28" s="30" t="s">
        <v>51</v>
      </c>
      <c r="D28" s="30" t="s">
        <v>49</v>
      </c>
      <c r="E28" s="36">
        <f>SUM(E29:E29)</f>
        <v>215.1</v>
      </c>
      <c r="F28" s="36">
        <f>SUM(F29:F29)</f>
        <v>215.1</v>
      </c>
      <c r="G28" s="36">
        <f t="shared" si="0"/>
        <v>100</v>
      </c>
    </row>
    <row r="29" spans="1:12" ht="36.75" customHeight="1">
      <c r="A29" s="42"/>
      <c r="B29" s="18" t="s">
        <v>61</v>
      </c>
      <c r="C29" s="22" t="s">
        <v>51</v>
      </c>
      <c r="D29" s="22" t="s">
        <v>388</v>
      </c>
      <c r="E29" s="23">
        <v>215.1</v>
      </c>
      <c r="F29" s="23">
        <v>215.1</v>
      </c>
      <c r="G29" s="23">
        <f t="shared" si="0"/>
        <v>100</v>
      </c>
      <c r="L29" s="7" t="s">
        <v>62</v>
      </c>
    </row>
    <row r="30" spans="1:12" s="9" customFormat="1" ht="15.75" customHeight="1">
      <c r="A30" s="43" t="s">
        <v>63</v>
      </c>
      <c r="B30" s="21" t="s">
        <v>64</v>
      </c>
      <c r="C30" s="30" t="s">
        <v>52</v>
      </c>
      <c r="D30" s="30" t="s">
        <v>49</v>
      </c>
      <c r="E30" s="36">
        <f>SUM(E31:E32)</f>
        <v>3122.9</v>
      </c>
      <c r="F30" s="36">
        <f>SUM(F31:F32)</f>
        <v>2712.9</v>
      </c>
      <c r="G30" s="36">
        <f t="shared" si="0"/>
        <v>86.87117743123379</v>
      </c>
      <c r="H30" s="11"/>
      <c r="I30" s="11"/>
      <c r="J30" s="11"/>
      <c r="K30" s="11"/>
      <c r="L30" s="11"/>
    </row>
    <row r="31" spans="1:7" ht="15.75" customHeight="1">
      <c r="A31" s="44"/>
      <c r="B31" s="18" t="s">
        <v>142</v>
      </c>
      <c r="C31" s="22" t="s">
        <v>52</v>
      </c>
      <c r="D31" s="22" t="s">
        <v>60</v>
      </c>
      <c r="E31" s="106">
        <v>3055.9</v>
      </c>
      <c r="F31" s="106">
        <v>2645.9</v>
      </c>
      <c r="G31" s="23">
        <f t="shared" si="0"/>
        <v>86.58333060636801</v>
      </c>
    </row>
    <row r="32" spans="1:12" s="9" customFormat="1" ht="17.25" customHeight="1">
      <c r="A32" s="45"/>
      <c r="B32" s="154" t="s">
        <v>65</v>
      </c>
      <c r="C32" s="22" t="s">
        <v>52</v>
      </c>
      <c r="D32" s="22" t="s">
        <v>66</v>
      </c>
      <c r="E32" s="23">
        <v>67</v>
      </c>
      <c r="F32" s="106">
        <v>67</v>
      </c>
      <c r="G32" s="36">
        <v>0</v>
      </c>
      <c r="H32" s="11"/>
      <c r="I32" s="11"/>
      <c r="J32" s="11"/>
      <c r="K32" s="11"/>
      <c r="L32" s="11"/>
    </row>
    <row r="33" spans="1:12" s="9" customFormat="1" ht="15.75" customHeight="1">
      <c r="A33" s="43" t="s">
        <v>67</v>
      </c>
      <c r="B33" s="20" t="s">
        <v>68</v>
      </c>
      <c r="C33" s="29" t="s">
        <v>69</v>
      </c>
      <c r="D33" s="29" t="s">
        <v>49</v>
      </c>
      <c r="E33" s="36">
        <f>SUM(E34:E35)</f>
        <v>2741.6</v>
      </c>
      <c r="F33" s="36">
        <f>SUM(F34:F35)</f>
        <v>2741.6</v>
      </c>
      <c r="G33" s="36">
        <f t="shared" si="0"/>
        <v>100</v>
      </c>
      <c r="H33" s="11"/>
      <c r="I33" s="11"/>
      <c r="J33" s="11"/>
      <c r="K33" s="11"/>
      <c r="L33" s="11"/>
    </row>
    <row r="34" spans="1:12" s="9" customFormat="1" ht="15.75" customHeight="1">
      <c r="A34" s="43"/>
      <c r="B34" s="26" t="s">
        <v>70</v>
      </c>
      <c r="C34" s="38" t="s">
        <v>69</v>
      </c>
      <c r="D34" s="38" t="s">
        <v>50</v>
      </c>
      <c r="E34" s="23">
        <v>1799.2</v>
      </c>
      <c r="F34" s="23">
        <v>1799.2</v>
      </c>
      <c r="G34" s="23">
        <f t="shared" si="0"/>
        <v>100</v>
      </c>
      <c r="H34" s="11"/>
      <c r="I34" s="11"/>
      <c r="J34" s="11"/>
      <c r="K34" s="11"/>
      <c r="L34" s="11"/>
    </row>
    <row r="35" spans="1:7" ht="18" customHeight="1">
      <c r="A35" s="45"/>
      <c r="B35" s="18" t="s">
        <v>71</v>
      </c>
      <c r="C35" s="22" t="s">
        <v>69</v>
      </c>
      <c r="D35" s="22" t="s">
        <v>51</v>
      </c>
      <c r="E35" s="23">
        <v>942.4</v>
      </c>
      <c r="F35" s="23">
        <v>942.4</v>
      </c>
      <c r="G35" s="23">
        <f t="shared" si="0"/>
        <v>100</v>
      </c>
    </row>
    <row r="36" spans="1:7" ht="18" customHeight="1">
      <c r="A36" s="43">
        <v>6</v>
      </c>
      <c r="B36" s="46" t="s">
        <v>72</v>
      </c>
      <c r="C36" s="30" t="s">
        <v>73</v>
      </c>
      <c r="D36" s="30" t="s">
        <v>49</v>
      </c>
      <c r="E36" s="36">
        <f>SUM(E37)</f>
        <v>10</v>
      </c>
      <c r="F36" s="36">
        <f>SUM(F37)</f>
        <v>10</v>
      </c>
      <c r="G36" s="36">
        <f t="shared" si="0"/>
        <v>100</v>
      </c>
    </row>
    <row r="37" spans="1:7" ht="18" customHeight="1">
      <c r="A37" s="43"/>
      <c r="B37" s="18" t="s">
        <v>339</v>
      </c>
      <c r="C37" s="22" t="s">
        <v>73</v>
      </c>
      <c r="D37" s="22" t="s">
        <v>73</v>
      </c>
      <c r="E37" s="23">
        <v>10</v>
      </c>
      <c r="F37" s="23">
        <v>10</v>
      </c>
      <c r="G37" s="23">
        <f t="shared" si="0"/>
        <v>100</v>
      </c>
    </row>
    <row r="38" spans="1:7" ht="19.5" customHeight="1">
      <c r="A38" s="47">
        <v>7</v>
      </c>
      <c r="B38" s="21" t="s">
        <v>75</v>
      </c>
      <c r="C38" s="30" t="s">
        <v>74</v>
      </c>
      <c r="D38" s="30" t="s">
        <v>49</v>
      </c>
      <c r="E38" s="36">
        <f>SUM(E39:E39)</f>
        <v>9099.4</v>
      </c>
      <c r="F38" s="36">
        <f>SUM(F39:F39)</f>
        <v>9099.4</v>
      </c>
      <c r="G38" s="36">
        <f t="shared" si="0"/>
        <v>100</v>
      </c>
    </row>
    <row r="39" spans="1:7" ht="20.25" customHeight="1">
      <c r="A39" s="45"/>
      <c r="B39" s="18" t="s">
        <v>75</v>
      </c>
      <c r="C39" s="22" t="s">
        <v>74</v>
      </c>
      <c r="D39" s="22" t="s">
        <v>48</v>
      </c>
      <c r="E39" s="23">
        <v>9099.4</v>
      </c>
      <c r="F39" s="23">
        <v>9099.4</v>
      </c>
      <c r="G39" s="23">
        <f t="shared" si="0"/>
        <v>100</v>
      </c>
    </row>
    <row r="40" spans="1:12" s="9" customFormat="1" ht="20.25" customHeight="1">
      <c r="A40" s="19" t="s">
        <v>76</v>
      </c>
      <c r="B40" s="21" t="s">
        <v>463</v>
      </c>
      <c r="C40" s="30" t="s">
        <v>388</v>
      </c>
      <c r="D40" s="30" t="s">
        <v>48</v>
      </c>
      <c r="E40" s="36">
        <f>E41</f>
        <v>281</v>
      </c>
      <c r="F40" s="36">
        <f>F41</f>
        <v>281</v>
      </c>
      <c r="G40" s="36">
        <f t="shared" si="0"/>
        <v>100</v>
      </c>
      <c r="H40" s="11"/>
      <c r="I40" s="11"/>
      <c r="J40" s="11"/>
      <c r="K40" s="11"/>
      <c r="L40" s="11"/>
    </row>
    <row r="41" spans="1:7" ht="20.25" customHeight="1">
      <c r="A41" s="43"/>
      <c r="B41" s="18" t="s">
        <v>385</v>
      </c>
      <c r="C41" s="22" t="s">
        <v>388</v>
      </c>
      <c r="D41" s="22" t="s">
        <v>48</v>
      </c>
      <c r="E41" s="23">
        <v>281</v>
      </c>
      <c r="F41" s="23">
        <v>281</v>
      </c>
      <c r="G41" s="23">
        <f t="shared" si="0"/>
        <v>100</v>
      </c>
    </row>
    <row r="42" spans="1:8" ht="18.75" customHeight="1">
      <c r="A42" s="19" t="s">
        <v>386</v>
      </c>
      <c r="B42" s="20" t="s">
        <v>77</v>
      </c>
      <c r="C42" s="29" t="s">
        <v>78</v>
      </c>
      <c r="D42" s="29" t="s">
        <v>49</v>
      </c>
      <c r="E42" s="36">
        <f>SUM(E53)</f>
        <v>266.2</v>
      </c>
      <c r="F42" s="36">
        <f>SUM(F53)</f>
        <v>266.2</v>
      </c>
      <c r="G42" s="36">
        <f t="shared" si="0"/>
        <v>100</v>
      </c>
      <c r="H42" s="13"/>
    </row>
    <row r="43" spans="1:7" ht="18" customHeight="1" hidden="1">
      <c r="A43" s="19"/>
      <c r="B43" s="25" t="s">
        <v>79</v>
      </c>
      <c r="C43" s="22" t="s">
        <v>78</v>
      </c>
      <c r="D43" s="22" t="s">
        <v>50</v>
      </c>
      <c r="E43" s="23" t="s">
        <v>80</v>
      </c>
      <c r="F43" s="23" t="s">
        <v>80</v>
      </c>
      <c r="G43" s="36">
        <f t="shared" si="0"/>
        <v>100</v>
      </c>
    </row>
    <row r="44" spans="1:7" ht="18" customHeight="1" hidden="1">
      <c r="A44" s="43"/>
      <c r="B44" s="26" t="s">
        <v>81</v>
      </c>
      <c r="C44" s="38"/>
      <c r="D44" s="38"/>
      <c r="E44" s="23"/>
      <c r="F44" s="23"/>
      <c r="G44" s="36" t="e">
        <f t="shared" si="0"/>
        <v>#DIV/0!</v>
      </c>
    </row>
    <row r="45" spans="1:7" ht="18" customHeight="1" hidden="1">
      <c r="A45" s="43"/>
      <c r="B45" s="26" t="s">
        <v>82</v>
      </c>
      <c r="C45" s="38"/>
      <c r="D45" s="38"/>
      <c r="E45" s="23"/>
      <c r="F45" s="23"/>
      <c r="G45" s="36" t="e">
        <f t="shared" si="0"/>
        <v>#DIV/0!</v>
      </c>
    </row>
    <row r="46" spans="1:7" ht="18" customHeight="1" hidden="1">
      <c r="A46" s="43"/>
      <c r="B46" s="26" t="s">
        <v>83</v>
      </c>
      <c r="C46" s="38"/>
      <c r="D46" s="38"/>
      <c r="E46" s="23"/>
      <c r="F46" s="23"/>
      <c r="G46" s="36" t="e">
        <f t="shared" si="0"/>
        <v>#DIV/0!</v>
      </c>
    </row>
    <row r="47" spans="1:7" ht="18" customHeight="1" hidden="1">
      <c r="A47" s="43"/>
      <c r="B47" s="26" t="s">
        <v>84</v>
      </c>
      <c r="C47" s="38"/>
      <c r="D47" s="38"/>
      <c r="E47" s="23"/>
      <c r="F47" s="23"/>
      <c r="G47" s="36" t="e">
        <f t="shared" si="0"/>
        <v>#DIV/0!</v>
      </c>
    </row>
    <row r="48" spans="1:7" ht="18" customHeight="1" hidden="1">
      <c r="A48" s="43"/>
      <c r="B48" s="26" t="s">
        <v>85</v>
      </c>
      <c r="C48" s="38"/>
      <c r="D48" s="38"/>
      <c r="E48" s="23"/>
      <c r="F48" s="23"/>
      <c r="G48" s="36" t="e">
        <f t="shared" si="0"/>
        <v>#DIV/0!</v>
      </c>
    </row>
    <row r="49" spans="1:7" ht="18" customHeight="1" hidden="1">
      <c r="A49" s="43"/>
      <c r="B49" s="28" t="s">
        <v>86</v>
      </c>
      <c r="C49" s="38"/>
      <c r="D49" s="38"/>
      <c r="E49" s="23"/>
      <c r="F49" s="23"/>
      <c r="G49" s="36" t="e">
        <f t="shared" si="0"/>
        <v>#DIV/0!</v>
      </c>
    </row>
    <row r="50" spans="1:7" ht="18" customHeight="1" hidden="1">
      <c r="A50" s="43"/>
      <c r="B50" s="28" t="s">
        <v>87</v>
      </c>
      <c r="C50" s="38"/>
      <c r="D50" s="38"/>
      <c r="E50" s="23"/>
      <c r="F50" s="23"/>
      <c r="G50" s="36" t="e">
        <f t="shared" si="0"/>
        <v>#DIV/0!</v>
      </c>
    </row>
    <row r="51" spans="1:7" ht="18" customHeight="1" hidden="1">
      <c r="A51" s="43"/>
      <c r="B51" s="18" t="s">
        <v>88</v>
      </c>
      <c r="C51" s="38"/>
      <c r="D51" s="38"/>
      <c r="E51" s="23"/>
      <c r="F51" s="23"/>
      <c r="G51" s="36" t="e">
        <f t="shared" si="0"/>
        <v>#DIV/0!</v>
      </c>
    </row>
    <row r="52" spans="1:7" ht="21" customHeight="1" hidden="1">
      <c r="A52" s="43"/>
      <c r="B52" s="48" t="s">
        <v>89</v>
      </c>
      <c r="C52" s="49"/>
      <c r="D52" s="49"/>
      <c r="E52" s="50"/>
      <c r="F52" s="50"/>
      <c r="G52" s="36" t="e">
        <f t="shared" si="0"/>
        <v>#DIV/0!</v>
      </c>
    </row>
    <row r="53" spans="1:7" ht="18.75" customHeight="1">
      <c r="A53" s="51"/>
      <c r="B53" s="51" t="s">
        <v>79</v>
      </c>
      <c r="C53" s="52">
        <v>11</v>
      </c>
      <c r="D53" s="52" t="s">
        <v>50</v>
      </c>
      <c r="E53" s="87">
        <v>266.2</v>
      </c>
      <c r="F53" s="87">
        <v>266.2</v>
      </c>
      <c r="G53" s="23">
        <f t="shared" si="0"/>
        <v>100</v>
      </c>
    </row>
    <row r="54" spans="1:8" ht="35.25" customHeight="1">
      <c r="A54" s="19" t="s">
        <v>387</v>
      </c>
      <c r="B54" s="20" t="s">
        <v>464</v>
      </c>
      <c r="C54" s="29" t="s">
        <v>54</v>
      </c>
      <c r="D54" s="29" t="s">
        <v>49</v>
      </c>
      <c r="E54" s="114">
        <f>E63</f>
        <v>0.03</v>
      </c>
      <c r="F54" s="114">
        <f>F63</f>
        <v>0.03</v>
      </c>
      <c r="G54" s="36">
        <f aca="true" t="shared" si="1" ref="G54:G63">F54/E54%</f>
        <v>100</v>
      </c>
      <c r="H54" s="13"/>
    </row>
    <row r="55" spans="1:7" ht="18" customHeight="1" hidden="1">
      <c r="A55" s="19"/>
      <c r="B55" s="25" t="s">
        <v>79</v>
      </c>
      <c r="C55" s="22" t="s">
        <v>78</v>
      </c>
      <c r="D55" s="22" t="s">
        <v>50</v>
      </c>
      <c r="E55" s="115" t="s">
        <v>80</v>
      </c>
      <c r="F55" s="115" t="s">
        <v>80</v>
      </c>
      <c r="G55" s="36">
        <f t="shared" si="1"/>
        <v>100</v>
      </c>
    </row>
    <row r="56" spans="1:7" ht="18" customHeight="1" hidden="1">
      <c r="A56" s="43"/>
      <c r="B56" s="26" t="s">
        <v>81</v>
      </c>
      <c r="C56" s="38"/>
      <c r="D56" s="38"/>
      <c r="E56" s="115"/>
      <c r="F56" s="115"/>
      <c r="G56" s="36" t="e">
        <f t="shared" si="1"/>
        <v>#DIV/0!</v>
      </c>
    </row>
    <row r="57" spans="1:7" ht="18" customHeight="1" hidden="1">
      <c r="A57" s="43"/>
      <c r="B57" s="26" t="s">
        <v>82</v>
      </c>
      <c r="C57" s="38"/>
      <c r="D57" s="38"/>
      <c r="E57" s="115"/>
      <c r="F57" s="115"/>
      <c r="G57" s="36" t="e">
        <f t="shared" si="1"/>
        <v>#DIV/0!</v>
      </c>
    </row>
    <row r="58" spans="1:7" ht="18" customHeight="1" hidden="1">
      <c r="A58" s="43"/>
      <c r="B58" s="26" t="s">
        <v>83</v>
      </c>
      <c r="C58" s="38"/>
      <c r="D58" s="38"/>
      <c r="E58" s="115"/>
      <c r="F58" s="115"/>
      <c r="G58" s="36" t="e">
        <f t="shared" si="1"/>
        <v>#DIV/0!</v>
      </c>
    </row>
    <row r="59" spans="1:7" ht="18" customHeight="1" hidden="1">
      <c r="A59" s="43"/>
      <c r="B59" s="26" t="s">
        <v>84</v>
      </c>
      <c r="C59" s="38"/>
      <c r="D59" s="38"/>
      <c r="E59" s="115"/>
      <c r="F59" s="115"/>
      <c r="G59" s="36" t="e">
        <f t="shared" si="1"/>
        <v>#DIV/0!</v>
      </c>
    </row>
    <row r="60" spans="1:7" ht="18" customHeight="1" hidden="1">
      <c r="A60" s="43"/>
      <c r="B60" s="26" t="s">
        <v>85</v>
      </c>
      <c r="C60" s="38"/>
      <c r="D60" s="38"/>
      <c r="E60" s="115"/>
      <c r="F60" s="115"/>
      <c r="G60" s="36" t="e">
        <f t="shared" si="1"/>
        <v>#DIV/0!</v>
      </c>
    </row>
    <row r="61" spans="1:7" ht="18" customHeight="1" hidden="1">
      <c r="A61" s="43"/>
      <c r="B61" s="28" t="s">
        <v>86</v>
      </c>
      <c r="C61" s="38"/>
      <c r="D61" s="38"/>
      <c r="E61" s="115"/>
      <c r="F61" s="115"/>
      <c r="G61" s="36" t="e">
        <f t="shared" si="1"/>
        <v>#DIV/0!</v>
      </c>
    </row>
    <row r="62" spans="1:7" ht="18" customHeight="1" hidden="1">
      <c r="A62" s="43"/>
      <c r="B62" s="28" t="s">
        <v>87</v>
      </c>
      <c r="C62" s="38"/>
      <c r="D62" s="38"/>
      <c r="E62" s="115"/>
      <c r="F62" s="115"/>
      <c r="G62" s="36" t="e">
        <f t="shared" si="1"/>
        <v>#DIV/0!</v>
      </c>
    </row>
    <row r="63" spans="1:7" ht="18.75" customHeight="1">
      <c r="A63" s="51"/>
      <c r="B63" s="51" t="s">
        <v>151</v>
      </c>
      <c r="C63" s="52" t="s">
        <v>54</v>
      </c>
      <c r="D63" s="52" t="s">
        <v>48</v>
      </c>
      <c r="E63" s="116">
        <v>0.03</v>
      </c>
      <c r="F63" s="116">
        <v>0.03</v>
      </c>
      <c r="G63" s="23">
        <f t="shared" si="1"/>
        <v>100</v>
      </c>
    </row>
    <row r="66" spans="1:4" ht="18.75">
      <c r="A66" s="6" t="s">
        <v>348</v>
      </c>
      <c r="B66" s="77"/>
      <c r="C66" s="77"/>
      <c r="D66" s="77"/>
    </row>
    <row r="67" spans="1:13" ht="18.75">
      <c r="A67" s="6" t="s">
        <v>25</v>
      </c>
      <c r="B67" s="92"/>
      <c r="D67" s="6"/>
      <c r="F67" s="86" t="s">
        <v>384</v>
      </c>
      <c r="J67" s="2" t="s">
        <v>26</v>
      </c>
      <c r="M67" s="6" t="s">
        <v>149</v>
      </c>
    </row>
    <row r="95" spans="2:6" ht="18.75">
      <c r="B95" s="14"/>
      <c r="C95" s="14"/>
      <c r="D95" s="8"/>
      <c r="E95" s="8"/>
      <c r="F95" s="8"/>
    </row>
  </sheetData>
  <sheetProtection/>
  <mergeCells count="18">
    <mergeCell ref="A8:G8"/>
    <mergeCell ref="A26:A27"/>
    <mergeCell ref="B2:G2"/>
    <mergeCell ref="B3:G3"/>
    <mergeCell ref="B4:G4"/>
    <mergeCell ref="B5:G5"/>
    <mergeCell ref="G12:G13"/>
    <mergeCell ref="B6:G6"/>
    <mergeCell ref="B7:G7"/>
    <mergeCell ref="A9:G9"/>
    <mergeCell ref="A16:A22"/>
    <mergeCell ref="A10:G10"/>
    <mergeCell ref="A12:A13"/>
    <mergeCell ref="B12:B13"/>
    <mergeCell ref="C12:C13"/>
    <mergeCell ref="D12:D13"/>
    <mergeCell ref="E12:E13"/>
    <mergeCell ref="F12:F13"/>
  </mergeCells>
  <printOptions/>
  <pageMargins left="0.5905511811023623" right="0.35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zoomScalePageLayoutView="0" workbookViewId="0" topLeftCell="A204">
      <selection activeCell="J13" sqref="J13"/>
    </sheetView>
  </sheetViews>
  <sheetFormatPr defaultColWidth="9.140625" defaultRowHeight="12.75"/>
  <cols>
    <col min="1" max="1" width="3.57421875" style="121" customWidth="1"/>
    <col min="2" max="2" width="117.421875" style="105" customWidth="1"/>
    <col min="3" max="3" width="7.140625" style="128" customWidth="1"/>
    <col min="4" max="5" width="4.421875" style="128" customWidth="1"/>
    <col min="6" max="6" width="14.00390625" style="128" customWidth="1"/>
    <col min="7" max="7" width="5.7109375" style="105" customWidth="1"/>
    <col min="8" max="8" width="11.57421875" style="195" customWidth="1"/>
    <col min="9" max="9" width="15.57421875" style="125" customWidth="1"/>
    <col min="10" max="10" width="12.57421875" style="124" customWidth="1"/>
    <col min="11" max="11" width="13.7109375" style="126" hidden="1" customWidth="1"/>
    <col min="12" max="12" width="13.00390625" style="126" hidden="1" customWidth="1"/>
    <col min="13" max="19" width="9.140625" style="105" hidden="1" customWidth="1"/>
    <col min="20" max="20" width="9.140625" style="127" customWidth="1"/>
    <col min="21" max="21" width="9.140625" style="15" hidden="1" customWidth="1"/>
    <col min="22" max="16384" width="9.140625" style="15" customWidth="1"/>
  </cols>
  <sheetData>
    <row r="1" ht="18.75">
      <c r="J1" s="7"/>
    </row>
    <row r="2" spans="2:8" ht="18.75">
      <c r="B2" s="122"/>
      <c r="C2" s="123"/>
      <c r="D2" s="105"/>
      <c r="E2" s="124"/>
      <c r="F2" s="124"/>
      <c r="G2" s="124"/>
      <c r="H2" s="195" t="s">
        <v>430</v>
      </c>
    </row>
    <row r="3" spans="2:8" ht="18.75">
      <c r="B3" s="122"/>
      <c r="C3" s="123"/>
      <c r="D3" s="105"/>
      <c r="E3" s="124"/>
      <c r="F3" s="124"/>
      <c r="G3" s="124"/>
      <c r="H3" s="195" t="s">
        <v>443</v>
      </c>
    </row>
    <row r="4" spans="2:8" ht="18.75">
      <c r="B4" s="122"/>
      <c r="C4" s="123"/>
      <c r="D4" s="105"/>
      <c r="E4" s="124"/>
      <c r="F4" s="124"/>
      <c r="G4" s="124"/>
      <c r="H4" s="195" t="s">
        <v>122</v>
      </c>
    </row>
    <row r="5" spans="2:9" ht="18.75">
      <c r="B5" s="122"/>
      <c r="C5" s="123"/>
      <c r="D5" s="105"/>
      <c r="E5" s="124"/>
      <c r="F5" s="124"/>
      <c r="G5" s="124"/>
      <c r="H5" s="322" t="s">
        <v>484</v>
      </c>
      <c r="I5" s="323"/>
    </row>
    <row r="6" ht="18.75">
      <c r="F6" s="104"/>
    </row>
    <row r="7" spans="1:20" s="105" customFormat="1" ht="21.75" customHeight="1">
      <c r="A7" s="327" t="s">
        <v>485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T7" s="127"/>
    </row>
    <row r="8" spans="1:12" ht="15.75" customHeight="1">
      <c r="A8" s="105"/>
      <c r="B8" s="129"/>
      <c r="C8" s="130"/>
      <c r="D8" s="130"/>
      <c r="E8" s="131"/>
      <c r="F8" s="132"/>
      <c r="G8" s="133"/>
      <c r="H8" s="162"/>
      <c r="I8" s="162"/>
      <c r="J8" s="163"/>
      <c r="K8" s="133"/>
      <c r="L8" s="126" t="s">
        <v>33</v>
      </c>
    </row>
    <row r="9" spans="1:12" ht="41.25" customHeight="1">
      <c r="A9" s="316" t="s">
        <v>34</v>
      </c>
      <c r="B9" s="329" t="s">
        <v>35</v>
      </c>
      <c r="C9" s="312"/>
      <c r="D9" s="314" t="s">
        <v>36</v>
      </c>
      <c r="E9" s="316" t="s">
        <v>37</v>
      </c>
      <c r="F9" s="316" t="s">
        <v>90</v>
      </c>
      <c r="G9" s="316" t="s">
        <v>91</v>
      </c>
      <c r="H9" s="318" t="s">
        <v>486</v>
      </c>
      <c r="I9" s="318" t="s">
        <v>482</v>
      </c>
      <c r="J9" s="326" t="s">
        <v>487</v>
      </c>
      <c r="K9" s="320" t="s">
        <v>92</v>
      </c>
      <c r="L9" s="324" t="s">
        <v>93</v>
      </c>
    </row>
    <row r="10" spans="1:12" ht="67.5" customHeight="1">
      <c r="A10" s="317"/>
      <c r="B10" s="329"/>
      <c r="C10" s="313"/>
      <c r="D10" s="315"/>
      <c r="E10" s="317"/>
      <c r="F10" s="317"/>
      <c r="G10" s="317"/>
      <c r="H10" s="319"/>
      <c r="I10" s="325"/>
      <c r="J10" s="326"/>
      <c r="K10" s="321"/>
      <c r="L10" s="324"/>
    </row>
    <row r="11" spans="1:12" ht="18" customHeight="1">
      <c r="A11" s="235"/>
      <c r="B11" s="107" t="s">
        <v>121</v>
      </c>
      <c r="C11" s="220"/>
      <c r="D11" s="100"/>
      <c r="E11" s="101"/>
      <c r="F11" s="100"/>
      <c r="G11" s="100"/>
      <c r="H11" s="164">
        <f>H12+H24</f>
        <v>23674.73</v>
      </c>
      <c r="I11" s="164">
        <f>I12+I24</f>
        <v>23264.73</v>
      </c>
      <c r="J11" s="165">
        <f>I11/H11%</f>
        <v>98.2681956668566</v>
      </c>
      <c r="K11" s="134"/>
      <c r="L11" s="135"/>
    </row>
    <row r="12" spans="1:12" ht="20.25" customHeight="1">
      <c r="A12" s="236" t="s">
        <v>38</v>
      </c>
      <c r="B12" s="107" t="s">
        <v>195</v>
      </c>
      <c r="C12" s="221" t="s">
        <v>95</v>
      </c>
      <c r="D12" s="97"/>
      <c r="E12" s="101"/>
      <c r="F12" s="100"/>
      <c r="G12" s="100"/>
      <c r="H12" s="164">
        <f>H14+H19</f>
        <v>57</v>
      </c>
      <c r="I12" s="164">
        <f>I14+I19</f>
        <v>57</v>
      </c>
      <c r="J12" s="165">
        <f aca="true" t="shared" si="0" ref="J12:J113">I12/H12%</f>
        <v>100.00000000000001</v>
      </c>
      <c r="K12" s="134"/>
      <c r="L12" s="135"/>
    </row>
    <row r="13" spans="1:12" ht="18.75">
      <c r="A13" s="237" t="s">
        <v>148</v>
      </c>
      <c r="B13" s="107" t="s">
        <v>196</v>
      </c>
      <c r="C13" s="221" t="s">
        <v>95</v>
      </c>
      <c r="D13" s="97" t="s">
        <v>48</v>
      </c>
      <c r="E13" s="101"/>
      <c r="F13" s="100"/>
      <c r="G13" s="100"/>
      <c r="H13" s="164">
        <f>H14+H19</f>
        <v>57</v>
      </c>
      <c r="I13" s="164">
        <f>I14+I19</f>
        <v>57</v>
      </c>
      <c r="J13" s="165">
        <f t="shared" si="0"/>
        <v>100.00000000000001</v>
      </c>
      <c r="K13" s="134"/>
      <c r="L13" s="135"/>
    </row>
    <row r="14" spans="1:12" ht="31.5">
      <c r="A14" s="237"/>
      <c r="B14" s="99" t="s">
        <v>126</v>
      </c>
      <c r="C14" s="209">
        <v>991</v>
      </c>
      <c r="D14" s="100" t="s">
        <v>48</v>
      </c>
      <c r="E14" s="100" t="s">
        <v>51</v>
      </c>
      <c r="F14" s="98"/>
      <c r="G14" s="98"/>
      <c r="H14" s="166">
        <f aca="true" t="shared" si="1" ref="H14:I16">H15</f>
        <v>0</v>
      </c>
      <c r="I14" s="166">
        <f t="shared" si="1"/>
        <v>0</v>
      </c>
      <c r="J14" s="168">
        <v>0</v>
      </c>
      <c r="K14" s="134"/>
      <c r="L14" s="135"/>
    </row>
    <row r="15" spans="1:12" ht="15.75" customHeight="1">
      <c r="A15" s="237"/>
      <c r="B15" s="99" t="s">
        <v>197</v>
      </c>
      <c r="C15" s="209">
        <v>991</v>
      </c>
      <c r="D15" s="100" t="s">
        <v>48</v>
      </c>
      <c r="E15" s="100" t="s">
        <v>51</v>
      </c>
      <c r="F15" s="101" t="s">
        <v>175</v>
      </c>
      <c r="G15" s="101"/>
      <c r="H15" s="166">
        <f t="shared" si="1"/>
        <v>0</v>
      </c>
      <c r="I15" s="166">
        <f t="shared" si="1"/>
        <v>0</v>
      </c>
      <c r="J15" s="168">
        <v>0</v>
      </c>
      <c r="K15" s="134"/>
      <c r="L15" s="135"/>
    </row>
    <row r="16" spans="1:12" ht="18.75">
      <c r="A16" s="235"/>
      <c r="B16" s="99" t="s">
        <v>198</v>
      </c>
      <c r="C16" s="209">
        <v>991</v>
      </c>
      <c r="D16" s="100" t="s">
        <v>48</v>
      </c>
      <c r="E16" s="100" t="s">
        <v>51</v>
      </c>
      <c r="F16" s="101" t="s">
        <v>176</v>
      </c>
      <c r="G16" s="101"/>
      <c r="H16" s="166">
        <f t="shared" si="1"/>
        <v>0</v>
      </c>
      <c r="I16" s="166">
        <f t="shared" si="1"/>
        <v>0</v>
      </c>
      <c r="J16" s="168">
        <v>0</v>
      </c>
      <c r="K16" s="134"/>
      <c r="L16" s="135"/>
    </row>
    <row r="17" spans="1:12" ht="17.25" customHeight="1">
      <c r="A17" s="235"/>
      <c r="B17" s="99" t="s">
        <v>125</v>
      </c>
      <c r="C17" s="209">
        <v>991</v>
      </c>
      <c r="D17" s="100" t="s">
        <v>48</v>
      </c>
      <c r="E17" s="100" t="s">
        <v>51</v>
      </c>
      <c r="F17" s="101" t="s">
        <v>177</v>
      </c>
      <c r="G17" s="101"/>
      <c r="H17" s="166">
        <f>H18</f>
        <v>0</v>
      </c>
      <c r="I17" s="166">
        <f>I18</f>
        <v>0</v>
      </c>
      <c r="J17" s="168">
        <v>0</v>
      </c>
      <c r="K17" s="134"/>
      <c r="L17" s="135"/>
    </row>
    <row r="18" spans="1:12" ht="18" customHeight="1">
      <c r="A18" s="235"/>
      <c r="B18" s="249" t="s">
        <v>199</v>
      </c>
      <c r="C18" s="209">
        <v>991</v>
      </c>
      <c r="D18" s="100" t="s">
        <v>48</v>
      </c>
      <c r="E18" s="100" t="s">
        <v>51</v>
      </c>
      <c r="F18" s="101" t="s">
        <v>177</v>
      </c>
      <c r="G18" s="101" t="s">
        <v>129</v>
      </c>
      <c r="H18" s="166">
        <v>0</v>
      </c>
      <c r="I18" s="166">
        <v>0</v>
      </c>
      <c r="J18" s="168">
        <v>0</v>
      </c>
      <c r="K18" s="134"/>
      <c r="L18" s="135"/>
    </row>
    <row r="19" spans="1:12" ht="33.75" customHeight="1">
      <c r="A19" s="237"/>
      <c r="B19" s="96" t="s">
        <v>340</v>
      </c>
      <c r="C19" s="222">
        <v>991</v>
      </c>
      <c r="D19" s="97" t="s">
        <v>48</v>
      </c>
      <c r="E19" s="97" t="s">
        <v>96</v>
      </c>
      <c r="F19" s="98"/>
      <c r="G19" s="98"/>
      <c r="H19" s="167">
        <f>H20</f>
        <v>57</v>
      </c>
      <c r="I19" s="167">
        <f>I20</f>
        <v>57</v>
      </c>
      <c r="J19" s="165">
        <f t="shared" si="0"/>
        <v>100.00000000000001</v>
      </c>
      <c r="K19" s="134"/>
      <c r="L19" s="135"/>
    </row>
    <row r="20" spans="1:20" s="17" customFormat="1" ht="18.75">
      <c r="A20" s="235"/>
      <c r="B20" s="99" t="s">
        <v>132</v>
      </c>
      <c r="C20" s="209">
        <v>991</v>
      </c>
      <c r="D20" s="100" t="s">
        <v>48</v>
      </c>
      <c r="E20" s="100" t="s">
        <v>96</v>
      </c>
      <c r="F20" s="101" t="s">
        <v>178</v>
      </c>
      <c r="G20" s="101"/>
      <c r="H20" s="166">
        <f>H22</f>
        <v>57</v>
      </c>
      <c r="I20" s="166">
        <f>I22</f>
        <v>57</v>
      </c>
      <c r="J20" s="168">
        <f t="shared" si="0"/>
        <v>100.00000000000001</v>
      </c>
      <c r="K20" s="136"/>
      <c r="L20" s="136"/>
      <c r="M20" s="129"/>
      <c r="N20" s="129"/>
      <c r="O20" s="129"/>
      <c r="P20" s="129"/>
      <c r="Q20" s="129"/>
      <c r="R20" s="129"/>
      <c r="S20" s="129"/>
      <c r="T20" s="137"/>
    </row>
    <row r="21" spans="1:20" s="17" customFormat="1" ht="18.75">
      <c r="A21" s="235"/>
      <c r="B21" s="99" t="s">
        <v>133</v>
      </c>
      <c r="C21" s="209">
        <v>991</v>
      </c>
      <c r="D21" s="100" t="s">
        <v>48</v>
      </c>
      <c r="E21" s="100" t="s">
        <v>96</v>
      </c>
      <c r="F21" s="101" t="s">
        <v>179</v>
      </c>
      <c r="G21" s="101"/>
      <c r="H21" s="166">
        <f>H22</f>
        <v>57</v>
      </c>
      <c r="I21" s="166">
        <f>I22</f>
        <v>57</v>
      </c>
      <c r="J21" s="168">
        <f t="shared" si="0"/>
        <v>100.00000000000001</v>
      </c>
      <c r="K21" s="136"/>
      <c r="L21" s="136"/>
      <c r="M21" s="129"/>
      <c r="N21" s="129"/>
      <c r="O21" s="129"/>
      <c r="P21" s="129"/>
      <c r="Q21" s="129"/>
      <c r="R21" s="129"/>
      <c r="S21" s="129"/>
      <c r="T21" s="137"/>
    </row>
    <row r="22" spans="1:20" s="17" customFormat="1" ht="15" customHeight="1">
      <c r="A22" s="235"/>
      <c r="B22" s="250" t="s">
        <v>200</v>
      </c>
      <c r="C22" s="209">
        <v>991</v>
      </c>
      <c r="D22" s="100" t="s">
        <v>48</v>
      </c>
      <c r="E22" s="100" t="s">
        <v>96</v>
      </c>
      <c r="F22" s="101" t="s">
        <v>180</v>
      </c>
      <c r="G22" s="101"/>
      <c r="H22" s="166">
        <f>H23</f>
        <v>57</v>
      </c>
      <c r="I22" s="166">
        <f>I23</f>
        <v>57</v>
      </c>
      <c r="J22" s="168">
        <f t="shared" si="0"/>
        <v>100.00000000000001</v>
      </c>
      <c r="K22" s="136"/>
      <c r="L22" s="136"/>
      <c r="M22" s="129"/>
      <c r="N22" s="129"/>
      <c r="O22" s="129"/>
      <c r="P22" s="129"/>
      <c r="Q22" s="129"/>
      <c r="R22" s="129"/>
      <c r="S22" s="129"/>
      <c r="T22" s="137"/>
    </row>
    <row r="23" spans="1:10" ht="18.75">
      <c r="A23" s="235"/>
      <c r="B23" s="99" t="s">
        <v>152</v>
      </c>
      <c r="C23" s="209">
        <v>991</v>
      </c>
      <c r="D23" s="100" t="s">
        <v>48</v>
      </c>
      <c r="E23" s="100" t="s">
        <v>96</v>
      </c>
      <c r="F23" s="101" t="s">
        <v>180</v>
      </c>
      <c r="G23" s="101" t="s">
        <v>134</v>
      </c>
      <c r="H23" s="166">
        <v>57</v>
      </c>
      <c r="I23" s="166">
        <v>57</v>
      </c>
      <c r="J23" s="168">
        <f t="shared" si="0"/>
        <v>100.00000000000001</v>
      </c>
    </row>
    <row r="24" spans="1:10" ht="23.25" customHeight="1">
      <c r="A24" s="238">
        <v>2</v>
      </c>
      <c r="B24" s="96" t="s">
        <v>201</v>
      </c>
      <c r="C24" s="222">
        <v>992</v>
      </c>
      <c r="D24" s="97"/>
      <c r="E24" s="97"/>
      <c r="F24" s="138"/>
      <c r="G24" s="138"/>
      <c r="H24" s="167">
        <f>H25+H85+H91+H113+H134+H173+H180+H216+H211+H226</f>
        <v>23617.73</v>
      </c>
      <c r="I24" s="167">
        <f>I25+I85+I91+I113+I134+I173+I180+I216+I211+I226</f>
        <v>23207.73</v>
      </c>
      <c r="J24" s="165">
        <f>I24/H24%</f>
        <v>98.26401605912169</v>
      </c>
    </row>
    <row r="25" spans="1:10" ht="18.75">
      <c r="A25" s="238" t="s">
        <v>148</v>
      </c>
      <c r="B25" s="107" t="s">
        <v>196</v>
      </c>
      <c r="C25" s="222">
        <v>992</v>
      </c>
      <c r="D25" s="97" t="s">
        <v>48</v>
      </c>
      <c r="E25" s="97"/>
      <c r="F25" s="108"/>
      <c r="G25" s="108"/>
      <c r="H25" s="167">
        <f>H26+H31+H46</f>
        <v>7621.7</v>
      </c>
      <c r="I25" s="167">
        <f>I26+I31+I46</f>
        <v>7621.7</v>
      </c>
      <c r="J25" s="165">
        <f t="shared" si="0"/>
        <v>100</v>
      </c>
    </row>
    <row r="26" spans="1:20" s="17" customFormat="1" ht="15.75" customHeight="1">
      <c r="A26" s="237"/>
      <c r="B26" s="96" t="s">
        <v>97</v>
      </c>
      <c r="C26" s="222">
        <v>992</v>
      </c>
      <c r="D26" s="97" t="s">
        <v>48</v>
      </c>
      <c r="E26" s="97" t="s">
        <v>50</v>
      </c>
      <c r="F26" s="98"/>
      <c r="G26" s="111"/>
      <c r="H26" s="167">
        <f>H27</f>
        <v>1203.3</v>
      </c>
      <c r="I26" s="167">
        <f>I27</f>
        <v>1203.3</v>
      </c>
      <c r="J26" s="165">
        <f t="shared" si="0"/>
        <v>100</v>
      </c>
      <c r="K26" s="136"/>
      <c r="L26" s="136"/>
      <c r="M26" s="129"/>
      <c r="N26" s="129"/>
      <c r="O26" s="129"/>
      <c r="P26" s="129"/>
      <c r="Q26" s="129"/>
      <c r="R26" s="129"/>
      <c r="S26" s="129"/>
      <c r="T26" s="137"/>
    </row>
    <row r="27" spans="1:20" s="17" customFormat="1" ht="18" customHeight="1">
      <c r="A27" s="237"/>
      <c r="B27" s="99" t="s">
        <v>127</v>
      </c>
      <c r="C27" s="209">
        <v>992</v>
      </c>
      <c r="D27" s="100" t="s">
        <v>48</v>
      </c>
      <c r="E27" s="100" t="s">
        <v>50</v>
      </c>
      <c r="F27" s="101" t="s">
        <v>181</v>
      </c>
      <c r="G27" s="109"/>
      <c r="H27" s="166">
        <f>H29</f>
        <v>1203.3</v>
      </c>
      <c r="I27" s="166">
        <f>I29</f>
        <v>1203.3</v>
      </c>
      <c r="J27" s="168">
        <f t="shared" si="0"/>
        <v>100</v>
      </c>
      <c r="K27" s="136"/>
      <c r="L27" s="136"/>
      <c r="M27" s="129"/>
      <c r="N27" s="129"/>
      <c r="O27" s="129"/>
      <c r="P27" s="129"/>
      <c r="Q27" s="129"/>
      <c r="R27" s="129"/>
      <c r="S27" s="129"/>
      <c r="T27" s="137"/>
    </row>
    <row r="28" spans="1:20" s="17" customFormat="1" ht="18.75">
      <c r="A28" s="235"/>
      <c r="B28" s="99" t="s">
        <v>135</v>
      </c>
      <c r="C28" s="209">
        <v>992</v>
      </c>
      <c r="D28" s="100" t="s">
        <v>48</v>
      </c>
      <c r="E28" s="100" t="s">
        <v>50</v>
      </c>
      <c r="F28" s="101" t="s">
        <v>182</v>
      </c>
      <c r="G28" s="101"/>
      <c r="H28" s="166">
        <f>H29</f>
        <v>1203.3</v>
      </c>
      <c r="I28" s="166">
        <f>I29</f>
        <v>1203.3</v>
      </c>
      <c r="J28" s="168">
        <f t="shared" si="0"/>
        <v>100</v>
      </c>
      <c r="K28" s="136"/>
      <c r="L28" s="136"/>
      <c r="M28" s="129"/>
      <c r="N28" s="129"/>
      <c r="O28" s="129"/>
      <c r="P28" s="129"/>
      <c r="Q28" s="129"/>
      <c r="R28" s="129"/>
      <c r="S28" s="129"/>
      <c r="T28" s="137"/>
    </row>
    <row r="29" spans="1:20" s="17" customFormat="1" ht="18.75">
      <c r="A29" s="235"/>
      <c r="B29" s="99" t="s">
        <v>125</v>
      </c>
      <c r="C29" s="209">
        <v>992</v>
      </c>
      <c r="D29" s="100" t="s">
        <v>48</v>
      </c>
      <c r="E29" s="100" t="s">
        <v>50</v>
      </c>
      <c r="F29" s="101" t="s">
        <v>183</v>
      </c>
      <c r="G29" s="109"/>
      <c r="H29" s="166">
        <f>H30</f>
        <v>1203.3</v>
      </c>
      <c r="I29" s="166">
        <f>I30</f>
        <v>1203.3</v>
      </c>
      <c r="J29" s="168">
        <f t="shared" si="0"/>
        <v>100</v>
      </c>
      <c r="K29" s="136"/>
      <c r="L29" s="136"/>
      <c r="M29" s="129"/>
      <c r="N29" s="129"/>
      <c r="O29" s="129"/>
      <c r="P29" s="129"/>
      <c r="Q29" s="129"/>
      <c r="R29" s="129"/>
      <c r="S29" s="129"/>
      <c r="T29" s="137"/>
    </row>
    <row r="30" spans="1:10" ht="31.5">
      <c r="A30" s="239"/>
      <c r="B30" s="99" t="s">
        <v>136</v>
      </c>
      <c r="C30" s="209">
        <v>992</v>
      </c>
      <c r="D30" s="100" t="s">
        <v>48</v>
      </c>
      <c r="E30" s="100" t="s">
        <v>50</v>
      </c>
      <c r="F30" s="101" t="s">
        <v>183</v>
      </c>
      <c r="G30" s="101" t="s">
        <v>137</v>
      </c>
      <c r="H30" s="166">
        <v>1203.3</v>
      </c>
      <c r="I30" s="166">
        <v>1203.3</v>
      </c>
      <c r="J30" s="168">
        <f t="shared" si="0"/>
        <v>100</v>
      </c>
    </row>
    <row r="31" spans="1:10" ht="29.25" customHeight="1">
      <c r="A31" s="237"/>
      <c r="B31" s="96" t="s">
        <v>138</v>
      </c>
      <c r="C31" s="222">
        <v>992</v>
      </c>
      <c r="D31" s="97" t="s">
        <v>48</v>
      </c>
      <c r="E31" s="97" t="s">
        <v>52</v>
      </c>
      <c r="F31" s="111"/>
      <c r="G31" s="111"/>
      <c r="H31" s="167">
        <f>H32</f>
        <v>3425.5</v>
      </c>
      <c r="I31" s="167">
        <f>I32</f>
        <v>3425.5</v>
      </c>
      <c r="J31" s="165">
        <f t="shared" si="0"/>
        <v>99.99999999999999</v>
      </c>
    </row>
    <row r="32" spans="1:10" ht="15.75" customHeight="1">
      <c r="A32" s="239"/>
      <c r="B32" s="99" t="s">
        <v>202</v>
      </c>
      <c r="C32" s="209">
        <v>992</v>
      </c>
      <c r="D32" s="100" t="s">
        <v>48</v>
      </c>
      <c r="E32" s="100" t="s">
        <v>52</v>
      </c>
      <c r="F32" s="101" t="s">
        <v>184</v>
      </c>
      <c r="G32" s="101"/>
      <c r="H32" s="166">
        <f>H33+H43</f>
        <v>3425.5</v>
      </c>
      <c r="I32" s="166">
        <f>I33+I43</f>
        <v>3425.5</v>
      </c>
      <c r="J32" s="168">
        <f t="shared" si="0"/>
        <v>99.99999999999999</v>
      </c>
    </row>
    <row r="33" spans="1:10" ht="18.75">
      <c r="A33" s="239"/>
      <c r="B33" s="99" t="s">
        <v>203</v>
      </c>
      <c r="C33" s="209">
        <v>992</v>
      </c>
      <c r="D33" s="100" t="s">
        <v>48</v>
      </c>
      <c r="E33" s="100" t="s">
        <v>52</v>
      </c>
      <c r="F33" s="101" t="s">
        <v>185</v>
      </c>
      <c r="G33" s="101"/>
      <c r="H33" s="166">
        <f>H34+H38</f>
        <v>3421.7</v>
      </c>
      <c r="I33" s="166">
        <f>I34+I38</f>
        <v>3421.7</v>
      </c>
      <c r="J33" s="168">
        <f t="shared" si="0"/>
        <v>100</v>
      </c>
    </row>
    <row r="34" spans="1:10" ht="18.75">
      <c r="A34" s="239"/>
      <c r="B34" s="99" t="s">
        <v>204</v>
      </c>
      <c r="C34" s="209">
        <v>992</v>
      </c>
      <c r="D34" s="100" t="s">
        <v>48</v>
      </c>
      <c r="E34" s="100" t="s">
        <v>48</v>
      </c>
      <c r="F34" s="101" t="s">
        <v>186</v>
      </c>
      <c r="G34" s="101"/>
      <c r="H34" s="166">
        <f>H35+H36+H37</f>
        <v>3412.7</v>
      </c>
      <c r="I34" s="166">
        <f>I35+I36+I37</f>
        <v>3412.7</v>
      </c>
      <c r="J34" s="168">
        <f t="shared" si="0"/>
        <v>100.00000000000001</v>
      </c>
    </row>
    <row r="35" spans="1:10" ht="42" customHeight="1">
      <c r="A35" s="239"/>
      <c r="B35" s="99" t="s">
        <v>136</v>
      </c>
      <c r="C35" s="209">
        <v>992</v>
      </c>
      <c r="D35" s="100" t="s">
        <v>48</v>
      </c>
      <c r="E35" s="100" t="s">
        <v>52</v>
      </c>
      <c r="F35" s="101" t="s">
        <v>186</v>
      </c>
      <c r="G35" s="101" t="s">
        <v>137</v>
      </c>
      <c r="H35" s="166">
        <v>3165.1</v>
      </c>
      <c r="I35" s="166">
        <v>3165.1</v>
      </c>
      <c r="J35" s="168">
        <f t="shared" si="0"/>
        <v>100</v>
      </c>
    </row>
    <row r="36" spans="1:10" ht="18.75">
      <c r="A36" s="239"/>
      <c r="B36" s="99" t="s">
        <v>128</v>
      </c>
      <c r="C36" s="209">
        <v>992</v>
      </c>
      <c r="D36" s="100" t="s">
        <v>48</v>
      </c>
      <c r="E36" s="100" t="s">
        <v>52</v>
      </c>
      <c r="F36" s="101" t="s">
        <v>186</v>
      </c>
      <c r="G36" s="101" t="s">
        <v>129</v>
      </c>
      <c r="H36" s="166">
        <v>200.6</v>
      </c>
      <c r="I36" s="166">
        <v>200.6</v>
      </c>
      <c r="J36" s="168">
        <f t="shared" si="0"/>
        <v>100.00000000000001</v>
      </c>
    </row>
    <row r="37" spans="1:10" ht="18.75">
      <c r="A37" s="239"/>
      <c r="B37" s="99" t="s">
        <v>130</v>
      </c>
      <c r="C37" s="209">
        <v>992</v>
      </c>
      <c r="D37" s="100" t="s">
        <v>48</v>
      </c>
      <c r="E37" s="100" t="s">
        <v>52</v>
      </c>
      <c r="F37" s="101" t="s">
        <v>186</v>
      </c>
      <c r="G37" s="101" t="s">
        <v>131</v>
      </c>
      <c r="H37" s="166">
        <v>47</v>
      </c>
      <c r="I37" s="166">
        <v>47</v>
      </c>
      <c r="J37" s="168">
        <f t="shared" si="0"/>
        <v>100</v>
      </c>
    </row>
    <row r="38" spans="1:10" ht="30">
      <c r="A38" s="239"/>
      <c r="B38" s="179" t="s">
        <v>390</v>
      </c>
      <c r="C38" s="209">
        <v>992</v>
      </c>
      <c r="D38" s="100" t="s">
        <v>48</v>
      </c>
      <c r="E38" s="100" t="s">
        <v>52</v>
      </c>
      <c r="F38" s="101" t="s">
        <v>184</v>
      </c>
      <c r="G38" s="101"/>
      <c r="H38" s="166">
        <f aca="true" t="shared" si="2" ref="H38:I41">H39</f>
        <v>9</v>
      </c>
      <c r="I38" s="166">
        <f t="shared" si="2"/>
        <v>9</v>
      </c>
      <c r="J38" s="168">
        <f t="shared" si="0"/>
        <v>100</v>
      </c>
    </row>
    <row r="39" spans="1:10" ht="45" customHeight="1">
      <c r="A39" s="239"/>
      <c r="B39" s="226" t="s">
        <v>392</v>
      </c>
      <c r="C39" s="209">
        <v>992</v>
      </c>
      <c r="D39" s="100" t="s">
        <v>48</v>
      </c>
      <c r="E39" s="100" t="s">
        <v>52</v>
      </c>
      <c r="F39" s="101" t="s">
        <v>185</v>
      </c>
      <c r="G39" s="101"/>
      <c r="H39" s="166">
        <f t="shared" si="2"/>
        <v>9</v>
      </c>
      <c r="I39" s="166">
        <f t="shared" si="2"/>
        <v>9</v>
      </c>
      <c r="J39" s="168">
        <f t="shared" si="0"/>
        <v>100</v>
      </c>
    </row>
    <row r="40" spans="1:10" ht="18.75">
      <c r="A40" s="239"/>
      <c r="B40" s="226" t="s">
        <v>389</v>
      </c>
      <c r="C40" s="209">
        <v>992</v>
      </c>
      <c r="D40" s="100" t="s">
        <v>48</v>
      </c>
      <c r="E40" s="100" t="s">
        <v>52</v>
      </c>
      <c r="F40" s="101" t="s">
        <v>418</v>
      </c>
      <c r="G40" s="101"/>
      <c r="H40" s="166">
        <f t="shared" si="2"/>
        <v>9</v>
      </c>
      <c r="I40" s="166">
        <f t="shared" si="2"/>
        <v>9</v>
      </c>
      <c r="J40" s="168">
        <f t="shared" si="0"/>
        <v>100</v>
      </c>
    </row>
    <row r="41" spans="1:10" ht="18.75">
      <c r="A41" s="239"/>
      <c r="B41" s="226" t="s">
        <v>152</v>
      </c>
      <c r="C41" s="209">
        <v>992</v>
      </c>
      <c r="D41" s="100" t="s">
        <v>48</v>
      </c>
      <c r="E41" s="100" t="s">
        <v>52</v>
      </c>
      <c r="F41" s="101" t="s">
        <v>417</v>
      </c>
      <c r="G41" s="101"/>
      <c r="H41" s="166">
        <f t="shared" si="2"/>
        <v>9</v>
      </c>
      <c r="I41" s="166">
        <f t="shared" si="2"/>
        <v>9</v>
      </c>
      <c r="J41" s="168">
        <f t="shared" si="0"/>
        <v>100</v>
      </c>
    </row>
    <row r="42" spans="1:10" ht="18.75">
      <c r="A42" s="239"/>
      <c r="B42" s="227" t="s">
        <v>20</v>
      </c>
      <c r="C42" s="209">
        <v>992</v>
      </c>
      <c r="D42" s="100" t="s">
        <v>48</v>
      </c>
      <c r="E42" s="100" t="s">
        <v>52</v>
      </c>
      <c r="F42" s="101" t="s">
        <v>417</v>
      </c>
      <c r="G42" s="101" t="s">
        <v>134</v>
      </c>
      <c r="H42" s="166">
        <v>9</v>
      </c>
      <c r="I42" s="166">
        <v>9</v>
      </c>
      <c r="J42" s="168">
        <f t="shared" si="0"/>
        <v>100</v>
      </c>
    </row>
    <row r="43" spans="1:20" s="17" customFormat="1" ht="15.75" customHeight="1">
      <c r="A43" s="239"/>
      <c r="B43" s="96" t="s">
        <v>140</v>
      </c>
      <c r="C43" s="209">
        <v>992</v>
      </c>
      <c r="D43" s="100" t="s">
        <v>48</v>
      </c>
      <c r="E43" s="100" t="s">
        <v>52</v>
      </c>
      <c r="F43" s="101" t="s">
        <v>187</v>
      </c>
      <c r="G43" s="101"/>
      <c r="H43" s="166">
        <v>3.8</v>
      </c>
      <c r="I43" s="166">
        <v>3.8</v>
      </c>
      <c r="J43" s="168">
        <f t="shared" si="0"/>
        <v>100</v>
      </c>
      <c r="K43" s="129"/>
      <c r="L43" s="129"/>
      <c r="M43" s="129"/>
      <c r="N43" s="129"/>
      <c r="O43" s="129"/>
      <c r="P43" s="129"/>
      <c r="Q43" s="129"/>
      <c r="R43" s="136"/>
      <c r="S43" s="129"/>
      <c r="T43" s="129"/>
    </row>
    <row r="44" spans="1:20" s="17" customFormat="1" ht="36" customHeight="1">
      <c r="A44" s="239"/>
      <c r="B44" s="99" t="s">
        <v>341</v>
      </c>
      <c r="C44" s="209">
        <v>992</v>
      </c>
      <c r="D44" s="100" t="s">
        <v>48</v>
      </c>
      <c r="E44" s="100" t="s">
        <v>52</v>
      </c>
      <c r="F44" s="101" t="s">
        <v>188</v>
      </c>
      <c r="G44" s="101"/>
      <c r="H44" s="166">
        <v>3.8</v>
      </c>
      <c r="I44" s="166">
        <v>3.8</v>
      </c>
      <c r="J44" s="168">
        <f t="shared" si="0"/>
        <v>100</v>
      </c>
      <c r="K44" s="129"/>
      <c r="L44" s="129"/>
      <c r="M44" s="129"/>
      <c r="N44" s="129"/>
      <c r="O44" s="129"/>
      <c r="P44" s="129"/>
      <c r="Q44" s="129"/>
      <c r="R44" s="136"/>
      <c r="S44" s="129"/>
      <c r="T44" s="129"/>
    </row>
    <row r="45" spans="1:20" s="17" customFormat="1" ht="18.75">
      <c r="A45" s="239"/>
      <c r="B45" s="99" t="s">
        <v>128</v>
      </c>
      <c r="C45" s="209">
        <v>992</v>
      </c>
      <c r="D45" s="100" t="s">
        <v>48</v>
      </c>
      <c r="E45" s="100" t="s">
        <v>52</v>
      </c>
      <c r="F45" s="101" t="s">
        <v>188</v>
      </c>
      <c r="G45" s="101" t="s">
        <v>129</v>
      </c>
      <c r="H45" s="166">
        <v>3.8</v>
      </c>
      <c r="I45" s="166">
        <v>3.8</v>
      </c>
      <c r="J45" s="168">
        <f t="shared" si="0"/>
        <v>100</v>
      </c>
      <c r="K45" s="129"/>
      <c r="L45" s="129"/>
      <c r="M45" s="129"/>
      <c r="N45" s="129"/>
      <c r="O45" s="129"/>
      <c r="P45" s="129"/>
      <c r="Q45" s="129"/>
      <c r="R45" s="136"/>
      <c r="S45" s="129"/>
      <c r="T45" s="129"/>
    </row>
    <row r="46" spans="1:20" s="17" customFormat="1" ht="18.75">
      <c r="A46" s="240"/>
      <c r="B46" s="96" t="s">
        <v>53</v>
      </c>
      <c r="C46" s="222">
        <v>992</v>
      </c>
      <c r="D46" s="97" t="s">
        <v>48</v>
      </c>
      <c r="E46" s="97" t="s">
        <v>54</v>
      </c>
      <c r="F46" s="98"/>
      <c r="G46" s="98"/>
      <c r="H46" s="167">
        <f>H51+H55+H58+H63+H73+H79+H78</f>
        <v>2992.8999999999996</v>
      </c>
      <c r="I46" s="167">
        <f>I51+I55+I58+I63+I73+I79+I78</f>
        <v>2992.8999999999996</v>
      </c>
      <c r="J46" s="165">
        <f t="shared" si="0"/>
        <v>100</v>
      </c>
      <c r="K46" s="129"/>
      <c r="L46" s="129"/>
      <c r="M46" s="129"/>
      <c r="N46" s="129"/>
      <c r="O46" s="129"/>
      <c r="P46" s="129"/>
      <c r="Q46" s="129"/>
      <c r="R46" s="136"/>
      <c r="S46" s="129"/>
      <c r="T46" s="129"/>
    </row>
    <row r="47" spans="1:20" s="17" customFormat="1" ht="18.75">
      <c r="A47" s="239"/>
      <c r="B47" s="207" t="s">
        <v>153</v>
      </c>
      <c r="C47" s="209">
        <v>992</v>
      </c>
      <c r="D47" s="100" t="s">
        <v>48</v>
      </c>
      <c r="E47" s="100" t="s">
        <v>54</v>
      </c>
      <c r="F47" s="101" t="s">
        <v>189</v>
      </c>
      <c r="G47" s="101"/>
      <c r="H47" s="166">
        <f aca="true" t="shared" si="3" ref="H47:I50">H48</f>
        <v>5</v>
      </c>
      <c r="I47" s="166">
        <f t="shared" si="3"/>
        <v>5</v>
      </c>
      <c r="J47" s="168">
        <f t="shared" si="0"/>
        <v>100</v>
      </c>
      <c r="K47" s="136"/>
      <c r="L47" s="136"/>
      <c r="M47" s="129"/>
      <c r="N47" s="129"/>
      <c r="O47" s="129"/>
      <c r="P47" s="129"/>
      <c r="Q47" s="129"/>
      <c r="R47" s="129"/>
      <c r="S47" s="129"/>
      <c r="T47" s="137"/>
    </row>
    <row r="48" spans="1:10" ht="30" customHeight="1">
      <c r="A48" s="239"/>
      <c r="B48" s="139" t="s">
        <v>205</v>
      </c>
      <c r="C48" s="209">
        <v>992</v>
      </c>
      <c r="D48" s="100" t="s">
        <v>48</v>
      </c>
      <c r="E48" s="100" t="s">
        <v>54</v>
      </c>
      <c r="F48" s="101" t="s">
        <v>206</v>
      </c>
      <c r="G48" s="101"/>
      <c r="H48" s="166">
        <f t="shared" si="3"/>
        <v>5</v>
      </c>
      <c r="I48" s="166">
        <f t="shared" si="3"/>
        <v>5</v>
      </c>
      <c r="J48" s="168">
        <f t="shared" si="0"/>
        <v>100</v>
      </c>
    </row>
    <row r="49" spans="1:10" ht="18.75">
      <c r="A49" s="239"/>
      <c r="B49" s="251" t="s">
        <v>207</v>
      </c>
      <c r="C49" s="209">
        <v>992</v>
      </c>
      <c r="D49" s="100" t="s">
        <v>48</v>
      </c>
      <c r="E49" s="100" t="s">
        <v>54</v>
      </c>
      <c r="F49" s="101" t="s">
        <v>190</v>
      </c>
      <c r="G49" s="101"/>
      <c r="H49" s="166">
        <f t="shared" si="3"/>
        <v>5</v>
      </c>
      <c r="I49" s="166">
        <f t="shared" si="3"/>
        <v>5</v>
      </c>
      <c r="J49" s="168">
        <f t="shared" si="0"/>
        <v>100</v>
      </c>
    </row>
    <row r="50" spans="1:10" ht="19.5" customHeight="1">
      <c r="A50" s="239"/>
      <c r="B50" s="99" t="s">
        <v>208</v>
      </c>
      <c r="C50" s="209">
        <v>992</v>
      </c>
      <c r="D50" s="100" t="s">
        <v>48</v>
      </c>
      <c r="E50" s="100" t="s">
        <v>54</v>
      </c>
      <c r="F50" s="101" t="s">
        <v>191</v>
      </c>
      <c r="G50" s="101"/>
      <c r="H50" s="166">
        <f t="shared" si="3"/>
        <v>5</v>
      </c>
      <c r="I50" s="166">
        <f t="shared" si="3"/>
        <v>5</v>
      </c>
      <c r="J50" s="168">
        <f t="shared" si="0"/>
        <v>100</v>
      </c>
    </row>
    <row r="51" spans="1:10" ht="24" customHeight="1">
      <c r="A51" s="239"/>
      <c r="B51" s="99" t="s">
        <v>209</v>
      </c>
      <c r="C51" s="209">
        <v>992</v>
      </c>
      <c r="D51" s="100" t="s">
        <v>48</v>
      </c>
      <c r="E51" s="100" t="s">
        <v>54</v>
      </c>
      <c r="F51" s="101" t="s">
        <v>191</v>
      </c>
      <c r="G51" s="101" t="s">
        <v>129</v>
      </c>
      <c r="H51" s="166">
        <v>5</v>
      </c>
      <c r="I51" s="166">
        <v>5</v>
      </c>
      <c r="J51" s="168">
        <f t="shared" si="0"/>
        <v>100</v>
      </c>
    </row>
    <row r="52" spans="1:10" ht="58.5" customHeight="1" hidden="1">
      <c r="A52" s="239"/>
      <c r="B52" s="252" t="s">
        <v>154</v>
      </c>
      <c r="C52" s="209">
        <v>992</v>
      </c>
      <c r="D52" s="100" t="s">
        <v>48</v>
      </c>
      <c r="E52" s="100" t="s">
        <v>54</v>
      </c>
      <c r="F52" s="101" t="s">
        <v>192</v>
      </c>
      <c r="G52" s="101"/>
      <c r="H52" s="166" t="e">
        <f>#REF!</f>
        <v>#REF!</v>
      </c>
      <c r="I52" s="166" t="e">
        <f>#REF!</f>
        <v>#REF!</v>
      </c>
      <c r="J52" s="168" t="e">
        <f t="shared" si="0"/>
        <v>#REF!</v>
      </c>
    </row>
    <row r="53" spans="1:10" ht="16.5" customHeight="1">
      <c r="A53" s="239"/>
      <c r="B53" s="102" t="s">
        <v>311</v>
      </c>
      <c r="C53" s="209">
        <v>992</v>
      </c>
      <c r="D53" s="100" t="s">
        <v>48</v>
      </c>
      <c r="E53" s="100" t="s">
        <v>54</v>
      </c>
      <c r="F53" s="101" t="s">
        <v>315</v>
      </c>
      <c r="G53" s="101"/>
      <c r="H53" s="166">
        <f>H54</f>
        <v>27.5</v>
      </c>
      <c r="I53" s="166">
        <f>I54</f>
        <v>27.5</v>
      </c>
      <c r="J53" s="168">
        <f t="shared" si="0"/>
        <v>99.99999999999999</v>
      </c>
    </row>
    <row r="54" spans="1:10" ht="21.75" customHeight="1">
      <c r="A54" s="239"/>
      <c r="B54" s="102" t="s">
        <v>312</v>
      </c>
      <c r="C54" s="209">
        <v>992</v>
      </c>
      <c r="D54" s="100" t="s">
        <v>48</v>
      </c>
      <c r="E54" s="100" t="s">
        <v>54</v>
      </c>
      <c r="F54" s="101" t="s">
        <v>314</v>
      </c>
      <c r="G54" s="101"/>
      <c r="H54" s="166">
        <f>H55</f>
        <v>27.5</v>
      </c>
      <c r="I54" s="166">
        <f>I55</f>
        <v>27.5</v>
      </c>
      <c r="J54" s="168">
        <f t="shared" si="0"/>
        <v>99.99999999999999</v>
      </c>
    </row>
    <row r="55" spans="1:10" ht="18" customHeight="1">
      <c r="A55" s="239"/>
      <c r="B55" s="102" t="s">
        <v>271</v>
      </c>
      <c r="C55" s="209">
        <v>992</v>
      </c>
      <c r="D55" s="100" t="s">
        <v>48</v>
      </c>
      <c r="E55" s="100" t="s">
        <v>54</v>
      </c>
      <c r="F55" s="101" t="s">
        <v>313</v>
      </c>
      <c r="G55" s="101" t="s">
        <v>131</v>
      </c>
      <c r="H55" s="166">
        <v>27.5</v>
      </c>
      <c r="I55" s="166">
        <v>27.5</v>
      </c>
      <c r="J55" s="168">
        <f t="shared" si="0"/>
        <v>99.99999999999999</v>
      </c>
    </row>
    <row r="56" spans="1:10" ht="30" customHeight="1">
      <c r="A56" s="239"/>
      <c r="B56" s="208" t="s">
        <v>437</v>
      </c>
      <c r="C56" s="209">
        <v>992</v>
      </c>
      <c r="D56" s="100" t="s">
        <v>48</v>
      </c>
      <c r="E56" s="100" t="s">
        <v>54</v>
      </c>
      <c r="F56" s="101" t="s">
        <v>192</v>
      </c>
      <c r="G56" s="101"/>
      <c r="H56" s="166">
        <f>H57</f>
        <v>702.1</v>
      </c>
      <c r="I56" s="166">
        <f>I57</f>
        <v>702.1</v>
      </c>
      <c r="J56" s="168">
        <f t="shared" si="0"/>
        <v>100</v>
      </c>
    </row>
    <row r="57" spans="1:10" ht="19.5" customHeight="1">
      <c r="A57" s="239"/>
      <c r="B57" s="234" t="s">
        <v>210</v>
      </c>
      <c r="C57" s="209">
        <v>992</v>
      </c>
      <c r="D57" s="100" t="s">
        <v>48</v>
      </c>
      <c r="E57" s="100" t="s">
        <v>54</v>
      </c>
      <c r="F57" s="101" t="s">
        <v>194</v>
      </c>
      <c r="G57" s="101"/>
      <c r="H57" s="166">
        <f>H58</f>
        <v>702.1</v>
      </c>
      <c r="I57" s="166">
        <f>I58</f>
        <v>702.1</v>
      </c>
      <c r="J57" s="168">
        <f t="shared" si="0"/>
        <v>100</v>
      </c>
    </row>
    <row r="58" spans="1:10" ht="32.25" customHeight="1">
      <c r="A58" s="239"/>
      <c r="B58" s="234" t="s">
        <v>211</v>
      </c>
      <c r="C58" s="209">
        <v>992</v>
      </c>
      <c r="D58" s="100" t="s">
        <v>48</v>
      </c>
      <c r="E58" s="100" t="s">
        <v>54</v>
      </c>
      <c r="F58" s="101" t="s">
        <v>193</v>
      </c>
      <c r="G58" s="101" t="s">
        <v>129</v>
      </c>
      <c r="H58" s="166">
        <v>702.1</v>
      </c>
      <c r="I58" s="166">
        <v>702.1</v>
      </c>
      <c r="J58" s="168">
        <f t="shared" si="0"/>
        <v>100</v>
      </c>
    </row>
    <row r="59" spans="1:10" ht="30.75" customHeight="1">
      <c r="A59" s="239"/>
      <c r="B59" s="110" t="s">
        <v>155</v>
      </c>
      <c r="C59" s="209">
        <v>992</v>
      </c>
      <c r="D59" s="100" t="s">
        <v>48</v>
      </c>
      <c r="E59" s="100" t="s">
        <v>54</v>
      </c>
      <c r="F59" s="101" t="s">
        <v>212</v>
      </c>
      <c r="G59" s="101"/>
      <c r="H59" s="166">
        <f aca="true" t="shared" si="4" ref="H59:I62">H60</f>
        <v>110.1</v>
      </c>
      <c r="I59" s="166">
        <f t="shared" si="4"/>
        <v>110.1</v>
      </c>
      <c r="J59" s="168">
        <f t="shared" si="0"/>
        <v>100</v>
      </c>
    </row>
    <row r="60" spans="1:10" ht="36.75" customHeight="1">
      <c r="A60" s="239"/>
      <c r="B60" s="102" t="s">
        <v>213</v>
      </c>
      <c r="C60" s="209">
        <v>992</v>
      </c>
      <c r="D60" s="100" t="s">
        <v>48</v>
      </c>
      <c r="E60" s="100" t="s">
        <v>54</v>
      </c>
      <c r="F60" s="101" t="s">
        <v>214</v>
      </c>
      <c r="G60" s="101"/>
      <c r="H60" s="166">
        <f t="shared" si="4"/>
        <v>110.1</v>
      </c>
      <c r="I60" s="166">
        <f t="shared" si="4"/>
        <v>110.1</v>
      </c>
      <c r="J60" s="168">
        <f t="shared" si="0"/>
        <v>100</v>
      </c>
    </row>
    <row r="61" spans="1:10" ht="31.5" customHeight="1">
      <c r="A61" s="239"/>
      <c r="B61" s="102" t="s">
        <v>213</v>
      </c>
      <c r="C61" s="209">
        <v>992</v>
      </c>
      <c r="D61" s="100" t="s">
        <v>48</v>
      </c>
      <c r="E61" s="100" t="s">
        <v>54</v>
      </c>
      <c r="F61" s="101" t="s">
        <v>215</v>
      </c>
      <c r="G61" s="101"/>
      <c r="H61" s="166">
        <f t="shared" si="4"/>
        <v>110.1</v>
      </c>
      <c r="I61" s="166">
        <f t="shared" si="4"/>
        <v>110.1</v>
      </c>
      <c r="J61" s="168">
        <f t="shared" si="0"/>
        <v>100</v>
      </c>
    </row>
    <row r="62" spans="1:10" ht="29.25" customHeight="1">
      <c r="A62" s="239"/>
      <c r="B62" s="99" t="s">
        <v>216</v>
      </c>
      <c r="C62" s="209">
        <v>992</v>
      </c>
      <c r="D62" s="100" t="s">
        <v>48</v>
      </c>
      <c r="E62" s="100" t="s">
        <v>54</v>
      </c>
      <c r="F62" s="101" t="s">
        <v>217</v>
      </c>
      <c r="G62" s="101"/>
      <c r="H62" s="166">
        <f t="shared" si="4"/>
        <v>110.1</v>
      </c>
      <c r="I62" s="166">
        <f t="shared" si="4"/>
        <v>110.1</v>
      </c>
      <c r="J62" s="168">
        <f t="shared" si="0"/>
        <v>100</v>
      </c>
    </row>
    <row r="63" spans="1:10" ht="18.75">
      <c r="A63" s="239"/>
      <c r="B63" s="99" t="s">
        <v>128</v>
      </c>
      <c r="C63" s="209">
        <v>992</v>
      </c>
      <c r="D63" s="100" t="s">
        <v>48</v>
      </c>
      <c r="E63" s="100" t="s">
        <v>54</v>
      </c>
      <c r="F63" s="101" t="s">
        <v>217</v>
      </c>
      <c r="G63" s="101" t="s">
        <v>129</v>
      </c>
      <c r="H63" s="166">
        <v>110.1</v>
      </c>
      <c r="I63" s="166">
        <v>110.1</v>
      </c>
      <c r="J63" s="168">
        <f t="shared" si="0"/>
        <v>100</v>
      </c>
    </row>
    <row r="64" spans="1:10" ht="19.5" customHeight="1">
      <c r="A64" s="239"/>
      <c r="B64" s="210" t="s">
        <v>349</v>
      </c>
      <c r="C64" s="209">
        <v>992</v>
      </c>
      <c r="D64" s="100" t="s">
        <v>48</v>
      </c>
      <c r="E64" s="100" t="s">
        <v>54</v>
      </c>
      <c r="F64" s="217" t="s">
        <v>228</v>
      </c>
      <c r="G64" s="214"/>
      <c r="H64" s="166">
        <f>0</f>
        <v>0</v>
      </c>
      <c r="I64" s="166">
        <f>0</f>
        <v>0</v>
      </c>
      <c r="J64" s="168">
        <v>0</v>
      </c>
    </row>
    <row r="65" spans="1:10" ht="20.25" customHeight="1">
      <c r="A65" s="239"/>
      <c r="B65" s="211" t="s">
        <v>350</v>
      </c>
      <c r="C65" s="209">
        <v>992</v>
      </c>
      <c r="D65" s="100" t="s">
        <v>48</v>
      </c>
      <c r="E65" s="213" t="s">
        <v>54</v>
      </c>
      <c r="F65" s="216" t="s">
        <v>229</v>
      </c>
      <c r="G65" s="214"/>
      <c r="H65" s="166">
        <f>0</f>
        <v>0</v>
      </c>
      <c r="I65" s="166">
        <f>0</f>
        <v>0</v>
      </c>
      <c r="J65" s="168">
        <v>0</v>
      </c>
    </row>
    <row r="66" spans="1:10" ht="18.75" customHeight="1">
      <c r="A66" s="239"/>
      <c r="B66" s="212" t="s">
        <v>351</v>
      </c>
      <c r="C66" s="209">
        <v>992</v>
      </c>
      <c r="D66" s="100" t="s">
        <v>48</v>
      </c>
      <c r="E66" s="213" t="s">
        <v>54</v>
      </c>
      <c r="F66" s="216" t="s">
        <v>230</v>
      </c>
      <c r="G66" s="214"/>
      <c r="H66" s="166">
        <f>H67</f>
        <v>0</v>
      </c>
      <c r="I66" s="166">
        <f>I67</f>
        <v>0</v>
      </c>
      <c r="J66" s="168">
        <v>0</v>
      </c>
    </row>
    <row r="67" spans="1:10" ht="21" customHeight="1">
      <c r="A67" s="239"/>
      <c r="B67" s="211" t="s">
        <v>352</v>
      </c>
      <c r="C67" s="209">
        <v>992</v>
      </c>
      <c r="D67" s="100" t="s">
        <v>48</v>
      </c>
      <c r="E67" s="213" t="s">
        <v>54</v>
      </c>
      <c r="F67" s="216" t="s">
        <v>231</v>
      </c>
      <c r="G67" s="214"/>
      <c r="H67" s="166">
        <f>H68</f>
        <v>0</v>
      </c>
      <c r="I67" s="166">
        <f>I68</f>
        <v>0</v>
      </c>
      <c r="J67" s="168">
        <v>0</v>
      </c>
    </row>
    <row r="68" spans="1:10" ht="23.25" customHeight="1">
      <c r="A68" s="239"/>
      <c r="B68" s="211" t="s">
        <v>145</v>
      </c>
      <c r="C68" s="209">
        <v>992</v>
      </c>
      <c r="D68" s="100" t="s">
        <v>48</v>
      </c>
      <c r="E68" s="213" t="s">
        <v>54</v>
      </c>
      <c r="F68" s="216" t="s">
        <v>231</v>
      </c>
      <c r="G68" s="214" t="s">
        <v>146</v>
      </c>
      <c r="H68" s="166">
        <v>0</v>
      </c>
      <c r="I68" s="166">
        <v>0</v>
      </c>
      <c r="J68" s="168">
        <v>0</v>
      </c>
    </row>
    <row r="69" spans="1:10" ht="33.75" customHeight="1">
      <c r="A69" s="239"/>
      <c r="B69" s="253" t="s">
        <v>156</v>
      </c>
      <c r="C69" s="209">
        <v>992</v>
      </c>
      <c r="D69" s="100" t="s">
        <v>48</v>
      </c>
      <c r="E69" s="100" t="s">
        <v>54</v>
      </c>
      <c r="F69" s="215" t="s">
        <v>218</v>
      </c>
      <c r="G69" s="101"/>
      <c r="H69" s="166">
        <f aca="true" t="shared" si="5" ref="H69:I77">H70</f>
        <v>0</v>
      </c>
      <c r="I69" s="166">
        <f t="shared" si="5"/>
        <v>0</v>
      </c>
      <c r="J69" s="168">
        <v>0</v>
      </c>
    </row>
    <row r="70" spans="1:10" ht="36.75" customHeight="1">
      <c r="A70" s="239"/>
      <c r="B70" s="102" t="s">
        <v>219</v>
      </c>
      <c r="C70" s="209">
        <v>992</v>
      </c>
      <c r="D70" s="100" t="s">
        <v>48</v>
      </c>
      <c r="E70" s="100" t="s">
        <v>54</v>
      </c>
      <c r="F70" s="101" t="s">
        <v>220</v>
      </c>
      <c r="G70" s="101"/>
      <c r="H70" s="166">
        <f t="shared" si="5"/>
        <v>0</v>
      </c>
      <c r="I70" s="166">
        <f t="shared" si="5"/>
        <v>0</v>
      </c>
      <c r="J70" s="168">
        <v>0</v>
      </c>
    </row>
    <row r="71" spans="1:10" ht="36" customHeight="1">
      <c r="A71" s="239"/>
      <c r="B71" s="156" t="s">
        <v>221</v>
      </c>
      <c r="C71" s="209">
        <v>992</v>
      </c>
      <c r="D71" s="100" t="s">
        <v>50</v>
      </c>
      <c r="E71" s="100" t="s">
        <v>54</v>
      </c>
      <c r="F71" s="101" t="s">
        <v>222</v>
      </c>
      <c r="G71" s="101"/>
      <c r="H71" s="166">
        <f t="shared" si="5"/>
        <v>0</v>
      </c>
      <c r="I71" s="166">
        <f t="shared" si="5"/>
        <v>0</v>
      </c>
      <c r="J71" s="168">
        <v>0</v>
      </c>
    </row>
    <row r="72" spans="1:10" ht="30.75" customHeight="1">
      <c r="A72" s="239"/>
      <c r="B72" s="119" t="s">
        <v>223</v>
      </c>
      <c r="C72" s="209">
        <v>992</v>
      </c>
      <c r="D72" s="100" t="s">
        <v>48</v>
      </c>
      <c r="E72" s="100" t="s">
        <v>54</v>
      </c>
      <c r="F72" s="101" t="s">
        <v>224</v>
      </c>
      <c r="G72" s="101"/>
      <c r="H72" s="166">
        <f t="shared" si="5"/>
        <v>0</v>
      </c>
      <c r="I72" s="166">
        <f t="shared" si="5"/>
        <v>0</v>
      </c>
      <c r="J72" s="168">
        <v>0</v>
      </c>
    </row>
    <row r="73" spans="1:10" ht="18.75">
      <c r="A73" s="239"/>
      <c r="B73" s="119" t="s">
        <v>128</v>
      </c>
      <c r="C73" s="209">
        <v>992</v>
      </c>
      <c r="D73" s="100" t="s">
        <v>48</v>
      </c>
      <c r="E73" s="100" t="s">
        <v>54</v>
      </c>
      <c r="F73" s="101" t="s">
        <v>224</v>
      </c>
      <c r="G73" s="101" t="s">
        <v>129</v>
      </c>
      <c r="H73" s="166">
        <v>0</v>
      </c>
      <c r="I73" s="166">
        <v>0</v>
      </c>
      <c r="J73" s="168">
        <v>0</v>
      </c>
    </row>
    <row r="74" spans="1:10" ht="31.5">
      <c r="A74" s="239"/>
      <c r="B74" s="119" t="s">
        <v>444</v>
      </c>
      <c r="C74" s="209">
        <v>992</v>
      </c>
      <c r="D74" s="100" t="s">
        <v>48</v>
      </c>
      <c r="E74" s="100" t="s">
        <v>54</v>
      </c>
      <c r="F74" s="215" t="s">
        <v>449</v>
      </c>
      <c r="G74" s="101"/>
      <c r="H74" s="166">
        <f t="shared" si="5"/>
        <v>24</v>
      </c>
      <c r="I74" s="166">
        <f t="shared" si="5"/>
        <v>24</v>
      </c>
      <c r="J74" s="168">
        <f t="shared" si="0"/>
        <v>100</v>
      </c>
    </row>
    <row r="75" spans="1:10" ht="32.25">
      <c r="A75" s="239"/>
      <c r="B75" s="270" t="s">
        <v>452</v>
      </c>
      <c r="C75" s="273">
        <v>992</v>
      </c>
      <c r="D75" s="100" t="s">
        <v>48</v>
      </c>
      <c r="E75" s="100" t="s">
        <v>54</v>
      </c>
      <c r="F75" s="101" t="s">
        <v>450</v>
      </c>
      <c r="G75" s="101"/>
      <c r="H75" s="166">
        <f t="shared" si="5"/>
        <v>24</v>
      </c>
      <c r="I75" s="166">
        <f t="shared" si="5"/>
        <v>24</v>
      </c>
      <c r="J75" s="168">
        <f t="shared" si="0"/>
        <v>100</v>
      </c>
    </row>
    <row r="76" spans="1:10" ht="37.5" customHeight="1">
      <c r="A76" s="239"/>
      <c r="B76" s="270" t="s">
        <v>453</v>
      </c>
      <c r="C76" s="273">
        <v>992</v>
      </c>
      <c r="D76" s="100" t="s">
        <v>50</v>
      </c>
      <c r="E76" s="100" t="s">
        <v>54</v>
      </c>
      <c r="F76" s="101" t="s">
        <v>451</v>
      </c>
      <c r="G76" s="101"/>
      <c r="H76" s="166">
        <f t="shared" si="5"/>
        <v>24</v>
      </c>
      <c r="I76" s="166">
        <f t="shared" si="5"/>
        <v>24</v>
      </c>
      <c r="J76" s="168">
        <f t="shared" si="0"/>
        <v>100</v>
      </c>
    </row>
    <row r="77" spans="1:10" ht="31.5">
      <c r="A77" s="239"/>
      <c r="B77" s="271" t="s">
        <v>454</v>
      </c>
      <c r="C77" s="273">
        <v>992</v>
      </c>
      <c r="D77" s="100" t="s">
        <v>48</v>
      </c>
      <c r="E77" s="100" t="s">
        <v>54</v>
      </c>
      <c r="F77" s="101" t="s">
        <v>445</v>
      </c>
      <c r="G77" s="101"/>
      <c r="H77" s="166">
        <f t="shared" si="5"/>
        <v>24</v>
      </c>
      <c r="I77" s="166">
        <f t="shared" si="5"/>
        <v>24</v>
      </c>
      <c r="J77" s="168">
        <f t="shared" si="0"/>
        <v>100</v>
      </c>
    </row>
    <row r="78" spans="1:10" ht="18.75">
      <c r="A78" s="239"/>
      <c r="B78" s="272" t="s">
        <v>199</v>
      </c>
      <c r="C78" s="273">
        <v>992</v>
      </c>
      <c r="D78" s="100" t="s">
        <v>48</v>
      </c>
      <c r="E78" s="100" t="s">
        <v>54</v>
      </c>
      <c r="F78" s="101" t="s">
        <v>445</v>
      </c>
      <c r="G78" s="101" t="s">
        <v>129</v>
      </c>
      <c r="H78" s="166">
        <v>24</v>
      </c>
      <c r="I78" s="166">
        <v>24</v>
      </c>
      <c r="J78" s="168">
        <f t="shared" si="0"/>
        <v>100</v>
      </c>
    </row>
    <row r="79" spans="1:10" ht="18.75">
      <c r="A79" s="239"/>
      <c r="B79" s="254" t="s">
        <v>393</v>
      </c>
      <c r="C79" s="209">
        <v>992</v>
      </c>
      <c r="D79" s="100" t="s">
        <v>48</v>
      </c>
      <c r="E79" s="100" t="s">
        <v>54</v>
      </c>
      <c r="F79" s="101" t="s">
        <v>411</v>
      </c>
      <c r="G79" s="101"/>
      <c r="H79" s="166">
        <f>H80</f>
        <v>2124.2</v>
      </c>
      <c r="I79" s="166">
        <f>I80</f>
        <v>2124.2</v>
      </c>
      <c r="J79" s="168">
        <f t="shared" si="0"/>
        <v>100</v>
      </c>
    </row>
    <row r="80" spans="1:10" ht="22.5" customHeight="1">
      <c r="A80" s="239"/>
      <c r="B80" s="197" t="s">
        <v>394</v>
      </c>
      <c r="C80" s="209">
        <v>992</v>
      </c>
      <c r="D80" s="100" t="s">
        <v>48</v>
      </c>
      <c r="E80" s="100" t="s">
        <v>54</v>
      </c>
      <c r="F80" s="101" t="s">
        <v>410</v>
      </c>
      <c r="G80" s="101"/>
      <c r="H80" s="166">
        <f>H81</f>
        <v>2124.2</v>
      </c>
      <c r="I80" s="166">
        <f>I81</f>
        <v>2124.2</v>
      </c>
      <c r="J80" s="168">
        <f t="shared" si="0"/>
        <v>100</v>
      </c>
    </row>
    <row r="81" spans="1:10" ht="31.5">
      <c r="A81" s="239"/>
      <c r="B81" s="156" t="s">
        <v>395</v>
      </c>
      <c r="C81" s="209">
        <v>992</v>
      </c>
      <c r="D81" s="100" t="s">
        <v>50</v>
      </c>
      <c r="E81" s="100" t="s">
        <v>54</v>
      </c>
      <c r="F81" s="101" t="s">
        <v>409</v>
      </c>
      <c r="G81" s="101"/>
      <c r="H81" s="166">
        <f>H82+H83+H84</f>
        <v>2124.2</v>
      </c>
      <c r="I81" s="166">
        <f>I82+I83+I84</f>
        <v>2124.2</v>
      </c>
      <c r="J81" s="168">
        <f t="shared" si="0"/>
        <v>100</v>
      </c>
    </row>
    <row r="82" spans="1:10" ht="36" customHeight="1">
      <c r="A82" s="239"/>
      <c r="B82" s="156" t="s">
        <v>136</v>
      </c>
      <c r="C82" s="209">
        <v>992</v>
      </c>
      <c r="D82" s="100" t="s">
        <v>48</v>
      </c>
      <c r="E82" s="100" t="s">
        <v>54</v>
      </c>
      <c r="F82" s="101" t="s">
        <v>409</v>
      </c>
      <c r="G82" s="101" t="s">
        <v>137</v>
      </c>
      <c r="H82" s="166">
        <v>2007.3</v>
      </c>
      <c r="I82" s="166">
        <v>2007.3</v>
      </c>
      <c r="J82" s="168">
        <f t="shared" si="0"/>
        <v>100</v>
      </c>
    </row>
    <row r="83" spans="1:10" ht="22.5" customHeight="1">
      <c r="A83" s="239"/>
      <c r="B83" s="156" t="s">
        <v>391</v>
      </c>
      <c r="C83" s="209">
        <v>992</v>
      </c>
      <c r="D83" s="100" t="s">
        <v>48</v>
      </c>
      <c r="E83" s="100" t="s">
        <v>54</v>
      </c>
      <c r="F83" s="101" t="s">
        <v>409</v>
      </c>
      <c r="G83" s="101" t="s">
        <v>129</v>
      </c>
      <c r="H83" s="166">
        <v>115.4</v>
      </c>
      <c r="I83" s="166">
        <v>115.4</v>
      </c>
      <c r="J83" s="168">
        <f t="shared" si="0"/>
        <v>100</v>
      </c>
    </row>
    <row r="84" spans="1:10" ht="18.75">
      <c r="A84" s="239"/>
      <c r="B84" s="156" t="s">
        <v>396</v>
      </c>
      <c r="C84" s="209">
        <v>992</v>
      </c>
      <c r="D84" s="100" t="s">
        <v>48</v>
      </c>
      <c r="E84" s="100" t="s">
        <v>54</v>
      </c>
      <c r="F84" s="101" t="s">
        <v>409</v>
      </c>
      <c r="G84" s="101" t="s">
        <v>131</v>
      </c>
      <c r="H84" s="166">
        <v>1.5</v>
      </c>
      <c r="I84" s="166">
        <v>1.5</v>
      </c>
      <c r="J84" s="168">
        <f t="shared" si="0"/>
        <v>100</v>
      </c>
    </row>
    <row r="85" spans="1:20" s="17" customFormat="1" ht="21" customHeight="1">
      <c r="A85" s="236" t="s">
        <v>225</v>
      </c>
      <c r="B85" s="96" t="s">
        <v>141</v>
      </c>
      <c r="C85" s="222">
        <v>992</v>
      </c>
      <c r="D85" s="97" t="s">
        <v>50</v>
      </c>
      <c r="E85" s="97"/>
      <c r="F85" s="109"/>
      <c r="G85" s="101"/>
      <c r="H85" s="167">
        <f aca="true" t="shared" si="6" ref="H85:I87">H86</f>
        <v>259.8</v>
      </c>
      <c r="I85" s="167">
        <f t="shared" si="6"/>
        <v>259.8</v>
      </c>
      <c r="J85" s="168">
        <f t="shared" si="0"/>
        <v>99.99999999999999</v>
      </c>
      <c r="K85" s="136"/>
      <c r="L85" s="136"/>
      <c r="M85" s="129"/>
      <c r="N85" s="129"/>
      <c r="O85" s="129"/>
      <c r="P85" s="129"/>
      <c r="Q85" s="129"/>
      <c r="R85" s="129"/>
      <c r="S85" s="129"/>
      <c r="T85" s="137"/>
    </row>
    <row r="86" spans="1:20" s="24" customFormat="1" ht="21.75" customHeight="1">
      <c r="A86" s="240"/>
      <c r="B86" s="96" t="s">
        <v>57</v>
      </c>
      <c r="C86" s="222">
        <v>992</v>
      </c>
      <c r="D86" s="97" t="s">
        <v>50</v>
      </c>
      <c r="E86" s="97" t="s">
        <v>51</v>
      </c>
      <c r="F86" s="111"/>
      <c r="G86" s="98"/>
      <c r="H86" s="166">
        <f t="shared" si="6"/>
        <v>259.8</v>
      </c>
      <c r="I86" s="166">
        <f t="shared" si="6"/>
        <v>259.8</v>
      </c>
      <c r="J86" s="168">
        <f t="shared" si="0"/>
        <v>99.99999999999999</v>
      </c>
      <c r="K86" s="140"/>
      <c r="L86" s="140"/>
      <c r="M86" s="141"/>
      <c r="N86" s="141"/>
      <c r="O86" s="141"/>
      <c r="P86" s="141"/>
      <c r="Q86" s="141"/>
      <c r="R86" s="141"/>
      <c r="S86" s="141"/>
      <c r="T86" s="142"/>
    </row>
    <row r="87" spans="1:20" s="17" customFormat="1" ht="20.25" customHeight="1">
      <c r="A87" s="240"/>
      <c r="B87" s="99" t="s">
        <v>342</v>
      </c>
      <c r="C87" s="209">
        <v>992</v>
      </c>
      <c r="D87" s="100" t="s">
        <v>50</v>
      </c>
      <c r="E87" s="100" t="s">
        <v>51</v>
      </c>
      <c r="F87" s="101" t="s">
        <v>184</v>
      </c>
      <c r="G87" s="98"/>
      <c r="H87" s="166">
        <f t="shared" si="6"/>
        <v>259.8</v>
      </c>
      <c r="I87" s="166">
        <f t="shared" si="6"/>
        <v>259.8</v>
      </c>
      <c r="J87" s="168">
        <f t="shared" si="0"/>
        <v>99.99999999999999</v>
      </c>
      <c r="K87" s="136"/>
      <c r="L87" s="136"/>
      <c r="M87" s="129"/>
      <c r="N87" s="129"/>
      <c r="O87" s="129"/>
      <c r="P87" s="129"/>
      <c r="Q87" s="129"/>
      <c r="R87" s="129"/>
      <c r="S87" s="129"/>
      <c r="T87" s="137"/>
    </row>
    <row r="88" spans="1:10" ht="18" customHeight="1">
      <c r="A88" s="239"/>
      <c r="B88" s="249" t="s">
        <v>98</v>
      </c>
      <c r="C88" s="209">
        <v>992</v>
      </c>
      <c r="D88" s="100" t="s">
        <v>50</v>
      </c>
      <c r="E88" s="100" t="s">
        <v>51</v>
      </c>
      <c r="F88" s="101" t="s">
        <v>226</v>
      </c>
      <c r="G88" s="101"/>
      <c r="H88" s="166">
        <f>H89+H90</f>
        <v>259.8</v>
      </c>
      <c r="I88" s="166">
        <f>I89+I90</f>
        <v>259.8</v>
      </c>
      <c r="J88" s="168">
        <f t="shared" si="0"/>
        <v>99.99999999999999</v>
      </c>
    </row>
    <row r="89" spans="1:10" ht="33.75" customHeight="1">
      <c r="A89" s="239"/>
      <c r="B89" s="99" t="s">
        <v>136</v>
      </c>
      <c r="C89" s="209">
        <v>992</v>
      </c>
      <c r="D89" s="100" t="s">
        <v>50</v>
      </c>
      <c r="E89" s="100" t="s">
        <v>51</v>
      </c>
      <c r="F89" s="101" t="s">
        <v>227</v>
      </c>
      <c r="G89" s="101" t="s">
        <v>137</v>
      </c>
      <c r="H89" s="166">
        <v>259.8</v>
      </c>
      <c r="I89" s="166">
        <v>259.8</v>
      </c>
      <c r="J89" s="168">
        <f t="shared" si="0"/>
        <v>99.99999999999999</v>
      </c>
    </row>
    <row r="90" spans="1:10" ht="18.75">
      <c r="A90" s="239"/>
      <c r="B90" s="99" t="s">
        <v>128</v>
      </c>
      <c r="C90" s="209">
        <v>992</v>
      </c>
      <c r="D90" s="100" t="s">
        <v>50</v>
      </c>
      <c r="E90" s="100" t="s">
        <v>51</v>
      </c>
      <c r="F90" s="101" t="s">
        <v>227</v>
      </c>
      <c r="G90" s="101" t="s">
        <v>129</v>
      </c>
      <c r="H90" s="166">
        <v>0</v>
      </c>
      <c r="I90" s="166">
        <v>0</v>
      </c>
      <c r="J90" s="168">
        <v>0</v>
      </c>
    </row>
    <row r="91" spans="1:10" ht="18.75">
      <c r="A91" s="236" t="s">
        <v>40</v>
      </c>
      <c r="B91" s="155" t="s">
        <v>343</v>
      </c>
      <c r="C91" s="222">
        <v>992</v>
      </c>
      <c r="D91" s="97" t="s">
        <v>51</v>
      </c>
      <c r="E91" s="97"/>
      <c r="F91" s="101"/>
      <c r="G91" s="101"/>
      <c r="H91" s="165">
        <f>H92</f>
        <v>215.1</v>
      </c>
      <c r="I91" s="165">
        <f>I92</f>
        <v>215.1</v>
      </c>
      <c r="J91" s="165">
        <f t="shared" si="0"/>
        <v>100</v>
      </c>
    </row>
    <row r="92" spans="1:10" ht="21" customHeight="1">
      <c r="A92" s="237"/>
      <c r="B92" s="155" t="s">
        <v>61</v>
      </c>
      <c r="C92" s="222">
        <v>992</v>
      </c>
      <c r="D92" s="97" t="s">
        <v>51</v>
      </c>
      <c r="E92" s="97" t="s">
        <v>388</v>
      </c>
      <c r="F92" s="98"/>
      <c r="G92" s="98"/>
      <c r="H92" s="165">
        <f>H97+H102+H107+H112</f>
        <v>215.1</v>
      </c>
      <c r="I92" s="165">
        <f>I97+I102+I107+I112</f>
        <v>215.1</v>
      </c>
      <c r="J92" s="165">
        <f t="shared" si="0"/>
        <v>100</v>
      </c>
    </row>
    <row r="93" spans="1:10" ht="16.5" customHeight="1">
      <c r="A93" s="239"/>
      <c r="B93" s="255" t="s">
        <v>353</v>
      </c>
      <c r="C93" s="209">
        <v>992</v>
      </c>
      <c r="D93" s="100" t="s">
        <v>51</v>
      </c>
      <c r="E93" s="100" t="s">
        <v>388</v>
      </c>
      <c r="F93" s="101" t="s">
        <v>232</v>
      </c>
      <c r="G93" s="101"/>
      <c r="H93" s="168">
        <f>H94+H103</f>
        <v>215.1</v>
      </c>
      <c r="I93" s="168">
        <f>I94+I103</f>
        <v>215.1</v>
      </c>
      <c r="J93" s="168">
        <f t="shared" si="0"/>
        <v>100</v>
      </c>
    </row>
    <row r="94" spans="1:10" ht="20.25" customHeight="1">
      <c r="A94" s="239"/>
      <c r="B94" s="158" t="s">
        <v>354</v>
      </c>
      <c r="C94" s="209">
        <v>992</v>
      </c>
      <c r="D94" s="100" t="s">
        <v>51</v>
      </c>
      <c r="E94" s="100" t="s">
        <v>388</v>
      </c>
      <c r="F94" s="101" t="s">
        <v>233</v>
      </c>
      <c r="G94" s="101"/>
      <c r="H94" s="168">
        <f aca="true" t="shared" si="7" ref="H94:I96">H95</f>
        <v>215.1</v>
      </c>
      <c r="I94" s="168">
        <f t="shared" si="7"/>
        <v>215.1</v>
      </c>
      <c r="J94" s="168">
        <f t="shared" si="0"/>
        <v>100</v>
      </c>
    </row>
    <row r="95" spans="1:10" ht="18" customHeight="1">
      <c r="A95" s="239"/>
      <c r="B95" s="256" t="s">
        <v>355</v>
      </c>
      <c r="C95" s="209">
        <v>992</v>
      </c>
      <c r="D95" s="100" t="s">
        <v>51</v>
      </c>
      <c r="E95" s="100" t="s">
        <v>388</v>
      </c>
      <c r="F95" s="101" t="s">
        <v>234</v>
      </c>
      <c r="G95" s="101"/>
      <c r="H95" s="168">
        <f t="shared" si="7"/>
        <v>215.1</v>
      </c>
      <c r="I95" s="168">
        <f t="shared" si="7"/>
        <v>215.1</v>
      </c>
      <c r="J95" s="168">
        <f t="shared" si="0"/>
        <v>100</v>
      </c>
    </row>
    <row r="96" spans="1:10" ht="30.75" customHeight="1">
      <c r="A96" s="239"/>
      <c r="B96" s="102" t="s">
        <v>356</v>
      </c>
      <c r="C96" s="209">
        <v>992</v>
      </c>
      <c r="D96" s="100" t="s">
        <v>51</v>
      </c>
      <c r="E96" s="100" t="s">
        <v>388</v>
      </c>
      <c r="F96" s="101" t="s">
        <v>235</v>
      </c>
      <c r="G96" s="101"/>
      <c r="H96" s="168">
        <f t="shared" si="7"/>
        <v>215.1</v>
      </c>
      <c r="I96" s="168">
        <f t="shared" si="7"/>
        <v>215.1</v>
      </c>
      <c r="J96" s="168">
        <f t="shared" si="0"/>
        <v>100</v>
      </c>
    </row>
    <row r="97" spans="1:10" ht="15" customHeight="1">
      <c r="A97" s="239"/>
      <c r="B97" s="99" t="s">
        <v>128</v>
      </c>
      <c r="C97" s="209">
        <v>992</v>
      </c>
      <c r="D97" s="100" t="s">
        <v>51</v>
      </c>
      <c r="E97" s="100" t="s">
        <v>388</v>
      </c>
      <c r="F97" s="101" t="s">
        <v>235</v>
      </c>
      <c r="G97" s="101" t="s">
        <v>129</v>
      </c>
      <c r="H97" s="168">
        <v>215.1</v>
      </c>
      <c r="I97" s="168">
        <v>215.1</v>
      </c>
      <c r="J97" s="168">
        <f t="shared" si="0"/>
        <v>100</v>
      </c>
    </row>
    <row r="98" spans="1:10" ht="21" customHeight="1" thickBot="1">
      <c r="A98" s="239"/>
      <c r="B98" s="277" t="s">
        <v>358</v>
      </c>
      <c r="C98" s="209">
        <v>992</v>
      </c>
      <c r="D98" s="100" t="s">
        <v>51</v>
      </c>
      <c r="E98" s="100" t="s">
        <v>388</v>
      </c>
      <c r="F98" s="157">
        <v>1520000000</v>
      </c>
      <c r="G98" s="101"/>
      <c r="H98" s="168">
        <f>H99</f>
        <v>0</v>
      </c>
      <c r="I98" s="168">
        <f>I99</f>
        <v>0</v>
      </c>
      <c r="J98" s="168">
        <v>0</v>
      </c>
    </row>
    <row r="99" spans="1:10" ht="16.5" customHeight="1" thickBot="1">
      <c r="A99" s="239"/>
      <c r="B99" s="278" t="s">
        <v>359</v>
      </c>
      <c r="C99" s="209">
        <v>992</v>
      </c>
      <c r="D99" s="100" t="s">
        <v>51</v>
      </c>
      <c r="E99" s="100" t="s">
        <v>388</v>
      </c>
      <c r="F99" s="157">
        <v>1520100000</v>
      </c>
      <c r="G99" s="101"/>
      <c r="H99" s="168">
        <f>H101</f>
        <v>0</v>
      </c>
      <c r="I99" s="168">
        <f>I101</f>
        <v>0</v>
      </c>
      <c r="J99" s="168">
        <v>0</v>
      </c>
    </row>
    <row r="100" spans="1:10" ht="19.5" thickBot="1">
      <c r="A100" s="239"/>
      <c r="B100" s="279" t="s">
        <v>360</v>
      </c>
      <c r="C100" s="209">
        <v>992</v>
      </c>
      <c r="D100" s="100" t="s">
        <v>51</v>
      </c>
      <c r="E100" s="100" t="s">
        <v>388</v>
      </c>
      <c r="F100" s="157">
        <v>1520110000</v>
      </c>
      <c r="G100" s="101"/>
      <c r="H100" s="168">
        <f>H101</f>
        <v>0</v>
      </c>
      <c r="I100" s="168">
        <f>I101</f>
        <v>0</v>
      </c>
      <c r="J100" s="168">
        <v>0</v>
      </c>
    </row>
    <row r="101" spans="1:10" ht="30.75" thickBot="1">
      <c r="A101" s="239"/>
      <c r="B101" s="281" t="s">
        <v>357</v>
      </c>
      <c r="C101" s="209">
        <v>992</v>
      </c>
      <c r="D101" s="100" t="s">
        <v>51</v>
      </c>
      <c r="E101" s="100" t="s">
        <v>388</v>
      </c>
      <c r="F101" s="157">
        <v>1520110150</v>
      </c>
      <c r="G101" s="101"/>
      <c r="H101" s="168">
        <f>H102</f>
        <v>0</v>
      </c>
      <c r="I101" s="168">
        <f>I102</f>
        <v>0</v>
      </c>
      <c r="J101" s="168">
        <v>0</v>
      </c>
    </row>
    <row r="102" spans="1:10" ht="19.5" customHeight="1" thickBot="1">
      <c r="A102" s="239"/>
      <c r="B102" s="280" t="s">
        <v>128</v>
      </c>
      <c r="C102" s="209">
        <v>992</v>
      </c>
      <c r="D102" s="100" t="s">
        <v>51</v>
      </c>
      <c r="E102" s="100" t="s">
        <v>388</v>
      </c>
      <c r="F102" s="157">
        <v>1520110150</v>
      </c>
      <c r="G102" s="101" t="s">
        <v>129</v>
      </c>
      <c r="H102" s="168">
        <v>0</v>
      </c>
      <c r="I102" s="168">
        <v>0</v>
      </c>
      <c r="J102" s="168">
        <v>0</v>
      </c>
    </row>
    <row r="103" spans="1:10" ht="18" customHeight="1" thickBot="1">
      <c r="A103" s="239"/>
      <c r="B103" s="257" t="s">
        <v>361</v>
      </c>
      <c r="C103" s="209">
        <v>992</v>
      </c>
      <c r="D103" s="100" t="s">
        <v>51</v>
      </c>
      <c r="E103" s="100" t="s">
        <v>388</v>
      </c>
      <c r="F103" s="157">
        <v>1530000000</v>
      </c>
      <c r="G103" s="101"/>
      <c r="H103" s="168">
        <f aca="true" t="shared" si="8" ref="H103:I106">H104</f>
        <v>0</v>
      </c>
      <c r="I103" s="168">
        <f t="shared" si="8"/>
        <v>0</v>
      </c>
      <c r="J103" s="168">
        <v>0</v>
      </c>
    </row>
    <row r="104" spans="1:10" ht="18" customHeight="1" thickBot="1">
      <c r="A104" s="239"/>
      <c r="B104" s="159" t="s">
        <v>362</v>
      </c>
      <c r="C104" s="209">
        <v>992</v>
      </c>
      <c r="D104" s="100" t="s">
        <v>51</v>
      </c>
      <c r="E104" s="100" t="s">
        <v>388</v>
      </c>
      <c r="F104" s="157">
        <v>1530100000</v>
      </c>
      <c r="G104" s="101"/>
      <c r="H104" s="168">
        <f t="shared" si="8"/>
        <v>0</v>
      </c>
      <c r="I104" s="168">
        <f t="shared" si="8"/>
        <v>0</v>
      </c>
      <c r="J104" s="168">
        <v>0</v>
      </c>
    </row>
    <row r="105" spans="1:10" ht="20.25" customHeight="1" thickBot="1">
      <c r="A105" s="239"/>
      <c r="B105" s="159" t="s">
        <v>363</v>
      </c>
      <c r="C105" s="209">
        <v>992</v>
      </c>
      <c r="D105" s="100" t="s">
        <v>51</v>
      </c>
      <c r="E105" s="100" t="s">
        <v>388</v>
      </c>
      <c r="F105" s="157">
        <v>1530110000</v>
      </c>
      <c r="G105" s="101"/>
      <c r="H105" s="168">
        <f t="shared" si="8"/>
        <v>0</v>
      </c>
      <c r="I105" s="168">
        <f t="shared" si="8"/>
        <v>0</v>
      </c>
      <c r="J105" s="168">
        <v>0</v>
      </c>
    </row>
    <row r="106" spans="1:10" ht="30.75" thickBot="1">
      <c r="A106" s="239"/>
      <c r="B106" s="281" t="s">
        <v>357</v>
      </c>
      <c r="C106" s="209">
        <v>992</v>
      </c>
      <c r="D106" s="100" t="s">
        <v>51</v>
      </c>
      <c r="E106" s="100" t="s">
        <v>388</v>
      </c>
      <c r="F106" s="157">
        <v>1530110150</v>
      </c>
      <c r="G106" s="101"/>
      <c r="H106" s="168">
        <f t="shared" si="8"/>
        <v>0</v>
      </c>
      <c r="I106" s="168">
        <f t="shared" si="8"/>
        <v>0</v>
      </c>
      <c r="J106" s="168">
        <v>0</v>
      </c>
    </row>
    <row r="107" spans="1:10" ht="19.5" thickBot="1">
      <c r="A107" s="239"/>
      <c r="B107" s="280" t="s">
        <v>128</v>
      </c>
      <c r="C107" s="209">
        <v>992</v>
      </c>
      <c r="D107" s="100" t="s">
        <v>51</v>
      </c>
      <c r="E107" s="100" t="s">
        <v>388</v>
      </c>
      <c r="F107" s="157">
        <v>1530110150</v>
      </c>
      <c r="G107" s="101" t="s">
        <v>129</v>
      </c>
      <c r="H107" s="168">
        <v>0</v>
      </c>
      <c r="I107" s="168">
        <v>0</v>
      </c>
      <c r="J107" s="168">
        <v>0</v>
      </c>
    </row>
    <row r="108" spans="1:10" ht="30.75" thickBot="1">
      <c r="A108" s="239"/>
      <c r="B108" s="257" t="s">
        <v>364</v>
      </c>
      <c r="C108" s="209">
        <v>992</v>
      </c>
      <c r="D108" s="100" t="s">
        <v>51</v>
      </c>
      <c r="E108" s="100" t="s">
        <v>388</v>
      </c>
      <c r="F108" s="157">
        <v>154000000</v>
      </c>
      <c r="G108" s="101"/>
      <c r="H108" s="168">
        <f aca="true" t="shared" si="9" ref="H108:I111">H109</f>
        <v>0</v>
      </c>
      <c r="I108" s="168">
        <f t="shared" si="9"/>
        <v>0</v>
      </c>
      <c r="J108" s="168">
        <v>0</v>
      </c>
    </row>
    <row r="109" spans="1:10" ht="31.5" thickBot="1">
      <c r="A109" s="239"/>
      <c r="B109" s="259" t="s">
        <v>365</v>
      </c>
      <c r="C109" s="209">
        <v>992</v>
      </c>
      <c r="D109" s="100" t="s">
        <v>51</v>
      </c>
      <c r="E109" s="100" t="s">
        <v>388</v>
      </c>
      <c r="F109" s="157">
        <v>1540100000</v>
      </c>
      <c r="G109" s="101"/>
      <c r="H109" s="168">
        <f t="shared" si="9"/>
        <v>0</v>
      </c>
      <c r="I109" s="168">
        <f t="shared" si="9"/>
        <v>0</v>
      </c>
      <c r="J109" s="168">
        <v>0</v>
      </c>
    </row>
    <row r="110" spans="1:10" ht="19.5" thickBot="1">
      <c r="A110" s="239"/>
      <c r="B110" s="258" t="s">
        <v>366</v>
      </c>
      <c r="C110" s="209">
        <v>992</v>
      </c>
      <c r="D110" s="100" t="s">
        <v>51</v>
      </c>
      <c r="E110" s="100" t="s">
        <v>388</v>
      </c>
      <c r="F110" s="157">
        <v>1540110000</v>
      </c>
      <c r="G110" s="101"/>
      <c r="H110" s="168">
        <f t="shared" si="9"/>
        <v>0</v>
      </c>
      <c r="I110" s="168">
        <f t="shared" si="9"/>
        <v>0</v>
      </c>
      <c r="J110" s="168">
        <v>0</v>
      </c>
    </row>
    <row r="111" spans="1:10" ht="32.25" thickBot="1">
      <c r="A111" s="239"/>
      <c r="B111" s="156" t="s">
        <v>367</v>
      </c>
      <c r="C111" s="209">
        <v>992</v>
      </c>
      <c r="D111" s="100" t="s">
        <v>51</v>
      </c>
      <c r="E111" s="100" t="s">
        <v>388</v>
      </c>
      <c r="F111" s="157">
        <v>1540110150</v>
      </c>
      <c r="G111" s="101"/>
      <c r="H111" s="168">
        <f t="shared" si="9"/>
        <v>0</v>
      </c>
      <c r="I111" s="168">
        <f t="shared" si="9"/>
        <v>0</v>
      </c>
      <c r="J111" s="168">
        <v>0</v>
      </c>
    </row>
    <row r="112" spans="1:10" ht="19.5" thickBot="1">
      <c r="A112" s="239"/>
      <c r="B112" s="99" t="s">
        <v>128</v>
      </c>
      <c r="C112" s="209">
        <v>992</v>
      </c>
      <c r="D112" s="100" t="s">
        <v>51</v>
      </c>
      <c r="E112" s="100" t="s">
        <v>388</v>
      </c>
      <c r="F112" s="157">
        <v>1540110150</v>
      </c>
      <c r="G112" s="101" t="s">
        <v>129</v>
      </c>
      <c r="H112" s="168">
        <v>0</v>
      </c>
      <c r="I112" s="168">
        <v>0</v>
      </c>
      <c r="J112" s="168">
        <v>0</v>
      </c>
    </row>
    <row r="113" spans="1:10" ht="18.75">
      <c r="A113" s="236">
        <v>5</v>
      </c>
      <c r="B113" s="96" t="s">
        <v>64</v>
      </c>
      <c r="C113" s="222">
        <v>992</v>
      </c>
      <c r="D113" s="97" t="s">
        <v>52</v>
      </c>
      <c r="E113" s="97"/>
      <c r="F113" s="98"/>
      <c r="G113" s="98"/>
      <c r="H113" s="167">
        <f>H116+H128+H121</f>
        <v>3122.9</v>
      </c>
      <c r="I113" s="167">
        <f>I116+I128+I121</f>
        <v>2712.9</v>
      </c>
      <c r="J113" s="165">
        <f t="shared" si="0"/>
        <v>86.87117743123379</v>
      </c>
    </row>
    <row r="114" spans="1:20" s="17" customFormat="1" ht="15" customHeight="1">
      <c r="A114" s="239"/>
      <c r="B114" s="107" t="s">
        <v>344</v>
      </c>
      <c r="C114" s="209">
        <v>992</v>
      </c>
      <c r="D114" s="100" t="s">
        <v>52</v>
      </c>
      <c r="E114" s="100" t="s">
        <v>60</v>
      </c>
      <c r="F114" s="101"/>
      <c r="G114" s="101"/>
      <c r="H114" s="166">
        <f>H116+H121</f>
        <v>3055.9</v>
      </c>
      <c r="I114" s="166">
        <f>I116+I121</f>
        <v>2645.9</v>
      </c>
      <c r="J114" s="165">
        <f>I114/H114%</f>
        <v>86.58333060636801</v>
      </c>
      <c r="K114" s="136"/>
      <c r="L114" s="136"/>
      <c r="M114" s="129"/>
      <c r="N114" s="129"/>
      <c r="O114" s="129"/>
      <c r="P114" s="129"/>
      <c r="Q114" s="129"/>
      <c r="R114" s="129"/>
      <c r="S114" s="129"/>
      <c r="T114" s="137"/>
    </row>
    <row r="115" spans="1:20" s="17" customFormat="1" ht="39.75" customHeight="1">
      <c r="A115" s="239"/>
      <c r="B115" s="107" t="s">
        <v>436</v>
      </c>
      <c r="C115" s="209">
        <v>992</v>
      </c>
      <c r="D115" s="100" t="s">
        <v>52</v>
      </c>
      <c r="E115" s="100" t="s">
        <v>60</v>
      </c>
      <c r="F115" s="101" t="s">
        <v>236</v>
      </c>
      <c r="G115" s="101"/>
      <c r="H115" s="166">
        <f>H116</f>
        <v>2014</v>
      </c>
      <c r="I115" s="166">
        <f>I116</f>
        <v>1604</v>
      </c>
      <c r="J115" s="165"/>
      <c r="K115" s="136"/>
      <c r="L115" s="136"/>
      <c r="M115" s="129"/>
      <c r="N115" s="129"/>
      <c r="O115" s="129"/>
      <c r="P115" s="129"/>
      <c r="Q115" s="129"/>
      <c r="R115" s="129"/>
      <c r="S115" s="129"/>
      <c r="T115" s="137"/>
    </row>
    <row r="116" spans="1:20" s="17" customFormat="1" ht="30" customHeight="1">
      <c r="A116" s="239"/>
      <c r="B116" s="102" t="s">
        <v>237</v>
      </c>
      <c r="C116" s="209">
        <v>992</v>
      </c>
      <c r="D116" s="100" t="s">
        <v>52</v>
      </c>
      <c r="E116" s="100" t="s">
        <v>60</v>
      </c>
      <c r="F116" s="101" t="s">
        <v>238</v>
      </c>
      <c r="G116" s="101"/>
      <c r="H116" s="166">
        <f>H117</f>
        <v>2014</v>
      </c>
      <c r="I116" s="166">
        <f>I117</f>
        <v>1604</v>
      </c>
      <c r="J116" s="165">
        <f>I116/H116%</f>
        <v>79.64250248262165</v>
      </c>
      <c r="K116" s="136"/>
      <c r="L116" s="136"/>
      <c r="M116" s="129"/>
      <c r="N116" s="129"/>
      <c r="O116" s="129"/>
      <c r="P116" s="129"/>
      <c r="Q116" s="129"/>
      <c r="R116" s="129"/>
      <c r="S116" s="129"/>
      <c r="T116" s="137"/>
    </row>
    <row r="117" spans="1:20" s="17" customFormat="1" ht="28.5" customHeight="1">
      <c r="A117" s="239"/>
      <c r="B117" s="197" t="s">
        <v>239</v>
      </c>
      <c r="C117" s="209">
        <v>992</v>
      </c>
      <c r="D117" s="100" t="s">
        <v>52</v>
      </c>
      <c r="E117" s="100" t="s">
        <v>60</v>
      </c>
      <c r="F117" s="101" t="s">
        <v>240</v>
      </c>
      <c r="G117" s="101"/>
      <c r="H117" s="166">
        <f>H119+H120</f>
        <v>2014</v>
      </c>
      <c r="I117" s="166">
        <f>I119+I120</f>
        <v>1604</v>
      </c>
      <c r="J117" s="165">
        <f>I117/H117%</f>
        <v>79.64250248262165</v>
      </c>
      <c r="K117" s="136"/>
      <c r="L117" s="136"/>
      <c r="M117" s="129"/>
      <c r="N117" s="129"/>
      <c r="O117" s="129"/>
      <c r="P117" s="129"/>
      <c r="Q117" s="129"/>
      <c r="R117" s="129"/>
      <c r="S117" s="129"/>
      <c r="T117" s="137"/>
    </row>
    <row r="118" spans="1:20" s="17" customFormat="1" ht="30.75" customHeight="1">
      <c r="A118" s="239"/>
      <c r="B118" s="234" t="s">
        <v>241</v>
      </c>
      <c r="C118" s="209">
        <v>992</v>
      </c>
      <c r="D118" s="100" t="s">
        <v>52</v>
      </c>
      <c r="E118" s="100" t="s">
        <v>60</v>
      </c>
      <c r="F118" s="101" t="s">
        <v>242</v>
      </c>
      <c r="G118" s="101"/>
      <c r="H118" s="166">
        <f>H119</f>
        <v>2014</v>
      </c>
      <c r="I118" s="166">
        <f>I119</f>
        <v>1604</v>
      </c>
      <c r="J118" s="168">
        <f aca="true" t="shared" si="10" ref="J118:J167">I118/H118%</f>
        <v>79.64250248262165</v>
      </c>
      <c r="K118" s="136"/>
      <c r="L118" s="136"/>
      <c r="M118" s="129"/>
      <c r="N118" s="129"/>
      <c r="O118" s="129"/>
      <c r="P118" s="129"/>
      <c r="Q118" s="129"/>
      <c r="R118" s="129"/>
      <c r="S118" s="129"/>
      <c r="T118" s="137"/>
    </row>
    <row r="119" spans="1:20" s="17" customFormat="1" ht="18.75">
      <c r="A119" s="239"/>
      <c r="B119" s="102" t="s">
        <v>128</v>
      </c>
      <c r="C119" s="209">
        <v>992</v>
      </c>
      <c r="D119" s="100" t="s">
        <v>52</v>
      </c>
      <c r="E119" s="100" t="s">
        <v>60</v>
      </c>
      <c r="F119" s="101" t="s">
        <v>242</v>
      </c>
      <c r="G119" s="101" t="s">
        <v>129</v>
      </c>
      <c r="H119" s="166">
        <v>2014</v>
      </c>
      <c r="I119" s="166">
        <v>1604</v>
      </c>
      <c r="J119" s="168">
        <f t="shared" si="10"/>
        <v>79.64250248262165</v>
      </c>
      <c r="K119" s="136"/>
      <c r="L119" s="136"/>
      <c r="M119" s="129"/>
      <c r="N119" s="129"/>
      <c r="O119" s="129"/>
      <c r="P119" s="129"/>
      <c r="Q119" s="129"/>
      <c r="R119" s="129"/>
      <c r="S119" s="129"/>
      <c r="T119" s="137"/>
    </row>
    <row r="120" spans="1:20" s="17" customFormat="1" ht="18" customHeight="1" hidden="1">
      <c r="A120" s="239"/>
      <c r="B120" s="102" t="s">
        <v>128</v>
      </c>
      <c r="C120" s="209">
        <v>992</v>
      </c>
      <c r="D120" s="100" t="s">
        <v>52</v>
      </c>
      <c r="E120" s="100" t="s">
        <v>60</v>
      </c>
      <c r="F120" s="101" t="s">
        <v>368</v>
      </c>
      <c r="G120" s="101" t="s">
        <v>129</v>
      </c>
      <c r="H120" s="166">
        <v>0</v>
      </c>
      <c r="I120" s="166">
        <v>0</v>
      </c>
      <c r="J120" s="168" t="e">
        <f t="shared" si="10"/>
        <v>#DIV/0!</v>
      </c>
      <c r="K120" s="136"/>
      <c r="L120" s="136"/>
      <c r="M120" s="129"/>
      <c r="N120" s="129"/>
      <c r="O120" s="129"/>
      <c r="P120" s="129"/>
      <c r="Q120" s="129"/>
      <c r="R120" s="129"/>
      <c r="S120" s="129"/>
      <c r="T120" s="137"/>
    </row>
    <row r="121" spans="1:20" s="17" customFormat="1" ht="31.5">
      <c r="A121" s="239"/>
      <c r="B121" s="207" t="s">
        <v>243</v>
      </c>
      <c r="C121" s="209">
        <v>992</v>
      </c>
      <c r="D121" s="100" t="s">
        <v>52</v>
      </c>
      <c r="E121" s="100" t="s">
        <v>60</v>
      </c>
      <c r="F121" s="101" t="s">
        <v>244</v>
      </c>
      <c r="G121" s="101" t="s">
        <v>148</v>
      </c>
      <c r="H121" s="166">
        <f aca="true" t="shared" si="11" ref="H121:I123">H122</f>
        <v>1041.9</v>
      </c>
      <c r="I121" s="166">
        <f t="shared" si="11"/>
        <v>1041.9</v>
      </c>
      <c r="J121" s="168">
        <f t="shared" si="10"/>
        <v>100</v>
      </c>
      <c r="K121" s="136"/>
      <c r="L121" s="136"/>
      <c r="M121" s="129"/>
      <c r="N121" s="129"/>
      <c r="O121" s="129"/>
      <c r="P121" s="129"/>
      <c r="Q121" s="129"/>
      <c r="R121" s="129"/>
      <c r="S121" s="129"/>
      <c r="T121" s="137"/>
    </row>
    <row r="122" spans="1:20" s="17" customFormat="1" ht="29.25" customHeight="1">
      <c r="A122" s="239"/>
      <c r="B122" s="102" t="s">
        <v>245</v>
      </c>
      <c r="C122" s="209">
        <v>992</v>
      </c>
      <c r="D122" s="100" t="s">
        <v>52</v>
      </c>
      <c r="E122" s="100" t="s">
        <v>60</v>
      </c>
      <c r="F122" s="101" t="s">
        <v>246</v>
      </c>
      <c r="G122" s="101"/>
      <c r="H122" s="166">
        <f t="shared" si="11"/>
        <v>1041.9</v>
      </c>
      <c r="I122" s="166">
        <f t="shared" si="11"/>
        <v>1041.9</v>
      </c>
      <c r="J122" s="168">
        <f t="shared" si="10"/>
        <v>100</v>
      </c>
      <c r="K122" s="136"/>
      <c r="L122" s="136"/>
      <c r="M122" s="129"/>
      <c r="N122" s="129"/>
      <c r="O122" s="129"/>
      <c r="P122" s="129"/>
      <c r="Q122" s="129"/>
      <c r="R122" s="129"/>
      <c r="S122" s="129"/>
      <c r="T122" s="137"/>
    </row>
    <row r="123" spans="1:20" s="17" customFormat="1" ht="18.75" customHeight="1">
      <c r="A123" s="239"/>
      <c r="B123" s="102" t="s">
        <v>247</v>
      </c>
      <c r="C123" s="209">
        <v>992</v>
      </c>
      <c r="D123" s="100" t="s">
        <v>52</v>
      </c>
      <c r="E123" s="100" t="s">
        <v>60</v>
      </c>
      <c r="F123" s="101" t="s">
        <v>248</v>
      </c>
      <c r="G123" s="101"/>
      <c r="H123" s="166">
        <f t="shared" si="11"/>
        <v>1041.9</v>
      </c>
      <c r="I123" s="166">
        <f t="shared" si="11"/>
        <v>1041.9</v>
      </c>
      <c r="J123" s="168">
        <f t="shared" si="10"/>
        <v>100</v>
      </c>
      <c r="K123" s="136"/>
      <c r="L123" s="136"/>
      <c r="M123" s="129"/>
      <c r="N123" s="129"/>
      <c r="O123" s="129"/>
      <c r="P123" s="129"/>
      <c r="Q123" s="129"/>
      <c r="R123" s="129"/>
      <c r="S123" s="129"/>
      <c r="T123" s="137"/>
    </row>
    <row r="124" spans="1:20" s="17" customFormat="1" ht="31.5">
      <c r="A124" s="239"/>
      <c r="B124" s="99" t="s">
        <v>249</v>
      </c>
      <c r="C124" s="209">
        <v>992</v>
      </c>
      <c r="D124" s="100" t="s">
        <v>52</v>
      </c>
      <c r="E124" s="100" t="s">
        <v>60</v>
      </c>
      <c r="F124" s="101" t="s">
        <v>250</v>
      </c>
      <c r="G124" s="101"/>
      <c r="H124" s="166">
        <f>H125+H127</f>
        <v>1041.9</v>
      </c>
      <c r="I124" s="166">
        <f>I125+I127</f>
        <v>1041.9</v>
      </c>
      <c r="J124" s="165">
        <f t="shared" si="10"/>
        <v>100</v>
      </c>
      <c r="K124" s="136"/>
      <c r="L124" s="136"/>
      <c r="M124" s="129"/>
      <c r="N124" s="129"/>
      <c r="O124" s="129"/>
      <c r="P124" s="129"/>
      <c r="Q124" s="129"/>
      <c r="R124" s="129"/>
      <c r="S124" s="129"/>
      <c r="T124" s="137"/>
    </row>
    <row r="125" spans="1:20" s="17" customFormat="1" ht="18.75">
      <c r="A125" s="239"/>
      <c r="B125" s="99" t="s">
        <v>128</v>
      </c>
      <c r="C125" s="209">
        <v>992</v>
      </c>
      <c r="D125" s="100" t="s">
        <v>52</v>
      </c>
      <c r="E125" s="100" t="s">
        <v>60</v>
      </c>
      <c r="F125" s="101" t="s">
        <v>250</v>
      </c>
      <c r="G125" s="101" t="s">
        <v>129</v>
      </c>
      <c r="H125" s="166">
        <v>1041.9</v>
      </c>
      <c r="I125" s="166">
        <v>1041.9</v>
      </c>
      <c r="J125" s="165">
        <f t="shared" si="10"/>
        <v>100</v>
      </c>
      <c r="K125" s="136"/>
      <c r="L125" s="136"/>
      <c r="M125" s="129"/>
      <c r="N125" s="129"/>
      <c r="O125" s="129"/>
      <c r="P125" s="129"/>
      <c r="Q125" s="129"/>
      <c r="R125" s="129"/>
      <c r="S125" s="129"/>
      <c r="T125" s="137"/>
    </row>
    <row r="126" spans="1:20" s="17" customFormat="1" ht="18.75" hidden="1">
      <c r="A126" s="239"/>
      <c r="B126" s="110" t="s">
        <v>461</v>
      </c>
      <c r="C126" s="209">
        <v>992</v>
      </c>
      <c r="D126" s="100" t="s">
        <v>52</v>
      </c>
      <c r="E126" s="100" t="s">
        <v>60</v>
      </c>
      <c r="F126" s="101" t="s">
        <v>462</v>
      </c>
      <c r="G126" s="101"/>
      <c r="H126" s="166">
        <f>H127</f>
        <v>0</v>
      </c>
      <c r="I126" s="166">
        <f>I127</f>
        <v>0</v>
      </c>
      <c r="J126" s="165">
        <v>100</v>
      </c>
      <c r="K126" s="136"/>
      <c r="L126" s="136"/>
      <c r="M126" s="129"/>
      <c r="N126" s="129"/>
      <c r="O126" s="129"/>
      <c r="P126" s="129"/>
      <c r="Q126" s="129"/>
      <c r="R126" s="129"/>
      <c r="S126" s="129"/>
      <c r="T126" s="137"/>
    </row>
    <row r="127" spans="1:20" s="17" customFormat="1" ht="18.75" hidden="1">
      <c r="A127" s="239"/>
      <c r="B127" s="99" t="s">
        <v>128</v>
      </c>
      <c r="C127" s="209">
        <v>992</v>
      </c>
      <c r="D127" s="100" t="s">
        <v>52</v>
      </c>
      <c r="E127" s="100" t="s">
        <v>60</v>
      </c>
      <c r="F127" s="101" t="s">
        <v>448</v>
      </c>
      <c r="G127" s="101" t="s">
        <v>129</v>
      </c>
      <c r="H127" s="166">
        <v>0</v>
      </c>
      <c r="I127" s="166">
        <v>0</v>
      </c>
      <c r="J127" s="165">
        <v>0</v>
      </c>
      <c r="K127" s="136"/>
      <c r="L127" s="136"/>
      <c r="M127" s="129"/>
      <c r="N127" s="129"/>
      <c r="O127" s="129"/>
      <c r="P127" s="129"/>
      <c r="Q127" s="129"/>
      <c r="R127" s="129"/>
      <c r="S127" s="129"/>
      <c r="T127" s="137"/>
    </row>
    <row r="128" spans="1:20" s="17" customFormat="1" ht="17.25" customHeight="1">
      <c r="A128" s="239"/>
      <c r="B128" s="260" t="s">
        <v>65</v>
      </c>
      <c r="C128" s="222">
        <v>992</v>
      </c>
      <c r="D128" s="97" t="s">
        <v>52</v>
      </c>
      <c r="E128" s="97" t="s">
        <v>66</v>
      </c>
      <c r="F128" s="101"/>
      <c r="G128" s="101"/>
      <c r="H128" s="167">
        <f>H129</f>
        <v>67</v>
      </c>
      <c r="I128" s="167">
        <f>I129</f>
        <v>67</v>
      </c>
      <c r="J128" s="165">
        <v>0</v>
      </c>
      <c r="K128" s="136"/>
      <c r="L128" s="136"/>
      <c r="M128" s="129"/>
      <c r="N128" s="129"/>
      <c r="O128" s="129"/>
      <c r="P128" s="129"/>
      <c r="Q128" s="129"/>
      <c r="R128" s="129"/>
      <c r="S128" s="129"/>
      <c r="T128" s="137"/>
    </row>
    <row r="129" spans="1:20" s="17" customFormat="1" ht="31.5">
      <c r="A129" s="239"/>
      <c r="B129" s="261" t="s">
        <v>157</v>
      </c>
      <c r="C129" s="209">
        <v>992</v>
      </c>
      <c r="D129" s="100" t="s">
        <v>52</v>
      </c>
      <c r="E129" s="100" t="s">
        <v>66</v>
      </c>
      <c r="F129" s="101" t="s">
        <v>251</v>
      </c>
      <c r="G129" s="101"/>
      <c r="H129" s="166">
        <f aca="true" t="shared" si="12" ref="H129:I132">H130</f>
        <v>67</v>
      </c>
      <c r="I129" s="166">
        <f t="shared" si="12"/>
        <v>67</v>
      </c>
      <c r="J129" s="165">
        <v>0</v>
      </c>
      <c r="K129" s="136"/>
      <c r="L129" s="136"/>
      <c r="M129" s="129"/>
      <c r="N129" s="129"/>
      <c r="O129" s="129"/>
      <c r="P129" s="129"/>
      <c r="Q129" s="129"/>
      <c r="R129" s="129"/>
      <c r="S129" s="129"/>
      <c r="T129" s="137"/>
    </row>
    <row r="130" spans="1:20" s="17" customFormat="1" ht="21.75" customHeight="1">
      <c r="A130" s="239"/>
      <c r="B130" s="102" t="s">
        <v>252</v>
      </c>
      <c r="C130" s="209">
        <v>992</v>
      </c>
      <c r="D130" s="100" t="s">
        <v>52</v>
      </c>
      <c r="E130" s="100" t="s">
        <v>66</v>
      </c>
      <c r="F130" s="101" t="s">
        <v>253</v>
      </c>
      <c r="G130" s="101"/>
      <c r="H130" s="166">
        <f t="shared" si="12"/>
        <v>67</v>
      </c>
      <c r="I130" s="166">
        <f t="shared" si="12"/>
        <v>67</v>
      </c>
      <c r="J130" s="168">
        <v>0</v>
      </c>
      <c r="K130" s="136"/>
      <c r="L130" s="136"/>
      <c r="M130" s="129"/>
      <c r="N130" s="129"/>
      <c r="O130" s="129"/>
      <c r="P130" s="129"/>
      <c r="Q130" s="129"/>
      <c r="R130" s="129"/>
      <c r="S130" s="129"/>
      <c r="T130" s="137"/>
    </row>
    <row r="131" spans="1:20" s="17" customFormat="1" ht="18" customHeight="1">
      <c r="A131" s="239"/>
      <c r="B131" s="251" t="s">
        <v>254</v>
      </c>
      <c r="C131" s="209">
        <v>992</v>
      </c>
      <c r="D131" s="100" t="s">
        <v>52</v>
      </c>
      <c r="E131" s="100" t="s">
        <v>66</v>
      </c>
      <c r="F131" s="101" t="s">
        <v>255</v>
      </c>
      <c r="G131" s="101"/>
      <c r="H131" s="166">
        <f t="shared" si="12"/>
        <v>67</v>
      </c>
      <c r="I131" s="166">
        <f t="shared" si="12"/>
        <v>67</v>
      </c>
      <c r="J131" s="168">
        <v>0</v>
      </c>
      <c r="K131" s="136"/>
      <c r="L131" s="136"/>
      <c r="M131" s="129"/>
      <c r="N131" s="129"/>
      <c r="O131" s="129"/>
      <c r="P131" s="129"/>
      <c r="Q131" s="129"/>
      <c r="R131" s="129"/>
      <c r="S131" s="129"/>
      <c r="T131" s="137"/>
    </row>
    <row r="132" spans="1:20" s="17" customFormat="1" ht="33.75" customHeight="1">
      <c r="A132" s="239"/>
      <c r="B132" s="99" t="s">
        <v>256</v>
      </c>
      <c r="C132" s="209">
        <v>992</v>
      </c>
      <c r="D132" s="100" t="s">
        <v>52</v>
      </c>
      <c r="E132" s="100" t="s">
        <v>66</v>
      </c>
      <c r="F132" s="101" t="s">
        <v>257</v>
      </c>
      <c r="G132" s="101"/>
      <c r="H132" s="166">
        <f t="shared" si="12"/>
        <v>67</v>
      </c>
      <c r="I132" s="166">
        <f t="shared" si="12"/>
        <v>67</v>
      </c>
      <c r="J132" s="168">
        <v>0</v>
      </c>
      <c r="K132" s="136"/>
      <c r="L132" s="136"/>
      <c r="M132" s="129"/>
      <c r="N132" s="129"/>
      <c r="O132" s="129"/>
      <c r="P132" s="129"/>
      <c r="Q132" s="129"/>
      <c r="R132" s="129"/>
      <c r="S132" s="129"/>
      <c r="T132" s="137"/>
    </row>
    <row r="133" spans="1:20" s="17" customFormat="1" ht="18.75">
      <c r="A133" s="239"/>
      <c r="B133" s="99" t="s">
        <v>128</v>
      </c>
      <c r="C133" s="209">
        <v>992</v>
      </c>
      <c r="D133" s="100" t="s">
        <v>52</v>
      </c>
      <c r="E133" s="100" t="s">
        <v>66</v>
      </c>
      <c r="F133" s="101" t="s">
        <v>257</v>
      </c>
      <c r="G133" s="101" t="s">
        <v>129</v>
      </c>
      <c r="H133" s="166">
        <v>67</v>
      </c>
      <c r="I133" s="166">
        <v>67</v>
      </c>
      <c r="J133" s="168">
        <v>0</v>
      </c>
      <c r="K133" s="136"/>
      <c r="L133" s="136"/>
      <c r="M133" s="129"/>
      <c r="N133" s="129"/>
      <c r="O133" s="129"/>
      <c r="P133" s="129"/>
      <c r="Q133" s="129"/>
      <c r="R133" s="129"/>
      <c r="S133" s="129"/>
      <c r="T133" s="137"/>
    </row>
    <row r="134" spans="1:10" ht="18.75">
      <c r="A134" s="236">
        <v>6</v>
      </c>
      <c r="B134" s="96" t="s">
        <v>143</v>
      </c>
      <c r="C134" s="222">
        <v>992</v>
      </c>
      <c r="D134" s="97" t="s">
        <v>69</v>
      </c>
      <c r="E134" s="97"/>
      <c r="F134" s="101"/>
      <c r="G134" s="101"/>
      <c r="H134" s="167">
        <f>H135+H148</f>
        <v>2741.6000000000004</v>
      </c>
      <c r="I134" s="167">
        <f>I135+I148</f>
        <v>2741.6000000000004</v>
      </c>
      <c r="J134" s="165">
        <f t="shared" si="10"/>
        <v>100</v>
      </c>
    </row>
    <row r="135" spans="1:10" ht="18.75">
      <c r="A135" s="237"/>
      <c r="B135" s="96" t="s">
        <v>70</v>
      </c>
      <c r="C135" s="222">
        <v>992</v>
      </c>
      <c r="D135" s="97" t="s">
        <v>69</v>
      </c>
      <c r="E135" s="97" t="s">
        <v>50</v>
      </c>
      <c r="F135" s="101"/>
      <c r="G135" s="101"/>
      <c r="H135" s="167">
        <f>H136</f>
        <v>1799.2000000000003</v>
      </c>
      <c r="I135" s="167">
        <f>I136</f>
        <v>1799.2000000000003</v>
      </c>
      <c r="J135" s="165">
        <f t="shared" si="10"/>
        <v>99.99999999999999</v>
      </c>
    </row>
    <row r="136" spans="1:10" ht="31.5">
      <c r="A136" s="237"/>
      <c r="B136" s="207" t="s">
        <v>158</v>
      </c>
      <c r="C136" s="220" t="s">
        <v>144</v>
      </c>
      <c r="D136" s="100" t="s">
        <v>69</v>
      </c>
      <c r="E136" s="101" t="s">
        <v>50</v>
      </c>
      <c r="F136" s="101" t="s">
        <v>258</v>
      </c>
      <c r="G136" s="101"/>
      <c r="H136" s="166">
        <f>H137+H141</f>
        <v>1799.2000000000003</v>
      </c>
      <c r="I136" s="166">
        <f>I137+I141</f>
        <v>1799.2000000000003</v>
      </c>
      <c r="J136" s="168">
        <f t="shared" si="10"/>
        <v>99.99999999999999</v>
      </c>
    </row>
    <row r="137" spans="1:10" ht="33.75" customHeight="1">
      <c r="A137" s="237"/>
      <c r="B137" s="176" t="s">
        <v>401</v>
      </c>
      <c r="C137" s="220" t="s">
        <v>144</v>
      </c>
      <c r="D137" s="100" t="s">
        <v>69</v>
      </c>
      <c r="E137" s="101" t="s">
        <v>50</v>
      </c>
      <c r="F137" s="101" t="s">
        <v>259</v>
      </c>
      <c r="G137" s="101"/>
      <c r="H137" s="166">
        <f aca="true" t="shared" si="13" ref="H137:I139">H138</f>
        <v>433.9</v>
      </c>
      <c r="I137" s="166">
        <f t="shared" si="13"/>
        <v>433.9</v>
      </c>
      <c r="J137" s="168">
        <f t="shared" si="10"/>
        <v>100</v>
      </c>
    </row>
    <row r="138" spans="1:10" ht="32.25">
      <c r="A138" s="237"/>
      <c r="B138" s="196" t="s">
        <v>260</v>
      </c>
      <c r="C138" s="220" t="s">
        <v>144</v>
      </c>
      <c r="D138" s="100" t="s">
        <v>69</v>
      </c>
      <c r="E138" s="100" t="s">
        <v>50</v>
      </c>
      <c r="F138" s="101" t="s">
        <v>261</v>
      </c>
      <c r="G138" s="101"/>
      <c r="H138" s="166">
        <f t="shared" si="13"/>
        <v>433.9</v>
      </c>
      <c r="I138" s="166">
        <f t="shared" si="13"/>
        <v>433.9</v>
      </c>
      <c r="J138" s="168">
        <f t="shared" si="10"/>
        <v>100</v>
      </c>
    </row>
    <row r="139" spans="1:10" ht="20.25" customHeight="1">
      <c r="A139" s="237"/>
      <c r="B139" s="196" t="s">
        <v>402</v>
      </c>
      <c r="C139" s="220" t="s">
        <v>144</v>
      </c>
      <c r="D139" s="100" t="s">
        <v>69</v>
      </c>
      <c r="E139" s="100" t="s">
        <v>50</v>
      </c>
      <c r="F139" s="101" t="s">
        <v>263</v>
      </c>
      <c r="G139" s="101"/>
      <c r="H139" s="166">
        <f t="shared" si="13"/>
        <v>433.9</v>
      </c>
      <c r="I139" s="166">
        <f t="shared" si="13"/>
        <v>433.9</v>
      </c>
      <c r="J139" s="168">
        <f t="shared" si="10"/>
        <v>100</v>
      </c>
    </row>
    <row r="140" spans="1:10" ht="21" customHeight="1">
      <c r="A140" s="237"/>
      <c r="B140" s="228" t="s">
        <v>199</v>
      </c>
      <c r="C140" s="220" t="s">
        <v>144</v>
      </c>
      <c r="D140" s="100" t="s">
        <v>69</v>
      </c>
      <c r="E140" s="100" t="s">
        <v>50</v>
      </c>
      <c r="F140" s="101" t="s">
        <v>263</v>
      </c>
      <c r="G140" s="101" t="s">
        <v>129</v>
      </c>
      <c r="H140" s="166">
        <v>433.9</v>
      </c>
      <c r="I140" s="166">
        <v>433.9</v>
      </c>
      <c r="J140" s="168">
        <f t="shared" si="10"/>
        <v>100</v>
      </c>
    </row>
    <row r="141" spans="1:20" s="27" customFormat="1" ht="18.75" customHeight="1">
      <c r="A141" s="237"/>
      <c r="B141" s="110" t="s">
        <v>159</v>
      </c>
      <c r="C141" s="220" t="s">
        <v>144</v>
      </c>
      <c r="D141" s="100" t="s">
        <v>69</v>
      </c>
      <c r="E141" s="101" t="s">
        <v>50</v>
      </c>
      <c r="F141" s="101" t="s">
        <v>264</v>
      </c>
      <c r="G141" s="101"/>
      <c r="H141" s="166">
        <f>H144+H145</f>
        <v>1365.3000000000002</v>
      </c>
      <c r="I141" s="166">
        <f>I144+I145</f>
        <v>1365.3000000000002</v>
      </c>
      <c r="J141" s="168">
        <f t="shared" si="10"/>
        <v>100</v>
      </c>
      <c r="K141" s="143"/>
      <c r="L141" s="143"/>
      <c r="M141" s="144"/>
      <c r="N141" s="144"/>
      <c r="O141" s="144"/>
      <c r="P141" s="144"/>
      <c r="Q141" s="144"/>
      <c r="R141" s="144"/>
      <c r="S141" s="144"/>
      <c r="T141" s="145"/>
    </row>
    <row r="142" spans="1:20" s="27" customFormat="1" ht="18" customHeight="1">
      <c r="A142" s="237"/>
      <c r="B142" s="102" t="s">
        <v>265</v>
      </c>
      <c r="C142" s="220" t="s">
        <v>144</v>
      </c>
      <c r="D142" s="100" t="s">
        <v>69</v>
      </c>
      <c r="E142" s="100" t="s">
        <v>50</v>
      </c>
      <c r="F142" s="101" t="s">
        <v>266</v>
      </c>
      <c r="G142" s="101"/>
      <c r="H142" s="166">
        <f>H143</f>
        <v>809.7</v>
      </c>
      <c r="I142" s="166">
        <f>I143</f>
        <v>809.7</v>
      </c>
      <c r="J142" s="168">
        <f t="shared" si="10"/>
        <v>99.99999999999999</v>
      </c>
      <c r="K142" s="143"/>
      <c r="L142" s="143"/>
      <c r="M142" s="144"/>
      <c r="N142" s="144"/>
      <c r="O142" s="144"/>
      <c r="P142" s="144"/>
      <c r="Q142" s="144"/>
      <c r="R142" s="144"/>
      <c r="S142" s="144"/>
      <c r="T142" s="145"/>
    </row>
    <row r="143" spans="1:20" s="27" customFormat="1" ht="31.5">
      <c r="A143" s="237"/>
      <c r="B143" s="102" t="s">
        <v>262</v>
      </c>
      <c r="C143" s="220" t="s">
        <v>144</v>
      </c>
      <c r="D143" s="100" t="s">
        <v>69</v>
      </c>
      <c r="E143" s="100" t="s">
        <v>50</v>
      </c>
      <c r="F143" s="101" t="s">
        <v>267</v>
      </c>
      <c r="G143" s="101"/>
      <c r="H143" s="166">
        <f>H144</f>
        <v>809.7</v>
      </c>
      <c r="I143" s="166">
        <f>I144</f>
        <v>809.7</v>
      </c>
      <c r="J143" s="168">
        <f t="shared" si="10"/>
        <v>99.99999999999999</v>
      </c>
      <c r="K143" s="143"/>
      <c r="L143" s="143"/>
      <c r="M143" s="144"/>
      <c r="N143" s="144"/>
      <c r="O143" s="144"/>
      <c r="P143" s="144"/>
      <c r="Q143" s="144"/>
      <c r="R143" s="144"/>
      <c r="S143" s="144"/>
      <c r="T143" s="145"/>
    </row>
    <row r="144" spans="1:20" s="17" customFormat="1" ht="18.75">
      <c r="A144" s="237"/>
      <c r="B144" s="99" t="s">
        <v>128</v>
      </c>
      <c r="C144" s="220" t="s">
        <v>144</v>
      </c>
      <c r="D144" s="100" t="s">
        <v>69</v>
      </c>
      <c r="E144" s="101" t="s">
        <v>50</v>
      </c>
      <c r="F144" s="101" t="s">
        <v>267</v>
      </c>
      <c r="G144" s="101" t="s">
        <v>129</v>
      </c>
      <c r="H144" s="166">
        <v>809.7</v>
      </c>
      <c r="I144" s="166">
        <v>809.7</v>
      </c>
      <c r="J144" s="168">
        <f t="shared" si="10"/>
        <v>99.99999999999999</v>
      </c>
      <c r="K144" s="136"/>
      <c r="L144" s="136"/>
      <c r="M144" s="129"/>
      <c r="N144" s="129"/>
      <c r="O144" s="129"/>
      <c r="P144" s="129"/>
      <c r="Q144" s="129"/>
      <c r="R144" s="129"/>
      <c r="S144" s="129"/>
      <c r="T144" s="137"/>
    </row>
    <row r="145" spans="1:20" s="17" customFormat="1" ht="18.75">
      <c r="A145" s="237"/>
      <c r="B145" s="110" t="s">
        <v>488</v>
      </c>
      <c r="C145" s="220" t="s">
        <v>144</v>
      </c>
      <c r="D145" s="100" t="s">
        <v>69</v>
      </c>
      <c r="E145" s="101" t="s">
        <v>50</v>
      </c>
      <c r="F145" s="101" t="s">
        <v>490</v>
      </c>
      <c r="G145" s="101"/>
      <c r="H145" s="166">
        <f>H146</f>
        <v>555.6</v>
      </c>
      <c r="I145" s="166">
        <f>I146</f>
        <v>555.6</v>
      </c>
      <c r="J145" s="168">
        <f t="shared" si="10"/>
        <v>100</v>
      </c>
      <c r="K145" s="136"/>
      <c r="L145" s="136"/>
      <c r="M145" s="129"/>
      <c r="N145" s="129"/>
      <c r="O145" s="129"/>
      <c r="P145" s="129"/>
      <c r="Q145" s="129"/>
      <c r="R145" s="129"/>
      <c r="S145" s="129"/>
      <c r="T145" s="137"/>
    </row>
    <row r="146" spans="1:20" s="17" customFormat="1" ht="31.5" customHeight="1">
      <c r="A146" s="237"/>
      <c r="B146" s="99" t="s">
        <v>489</v>
      </c>
      <c r="C146" s="220" t="s">
        <v>144</v>
      </c>
      <c r="D146" s="100" t="s">
        <v>69</v>
      </c>
      <c r="E146" s="101" t="s">
        <v>50</v>
      </c>
      <c r="F146" s="101" t="s">
        <v>491</v>
      </c>
      <c r="G146" s="101"/>
      <c r="H146" s="166">
        <f>H147</f>
        <v>555.6</v>
      </c>
      <c r="I146" s="166">
        <f>I147</f>
        <v>555.6</v>
      </c>
      <c r="J146" s="168">
        <f t="shared" si="10"/>
        <v>100</v>
      </c>
      <c r="K146" s="136"/>
      <c r="L146" s="136"/>
      <c r="M146" s="129"/>
      <c r="N146" s="129"/>
      <c r="O146" s="129"/>
      <c r="P146" s="129"/>
      <c r="Q146" s="129"/>
      <c r="R146" s="129"/>
      <c r="S146" s="129"/>
      <c r="T146" s="137"/>
    </row>
    <row r="147" spans="1:20" s="17" customFormat="1" ht="18.75">
      <c r="A147" s="237"/>
      <c r="B147" s="99" t="s">
        <v>128</v>
      </c>
      <c r="C147" s="220" t="s">
        <v>144</v>
      </c>
      <c r="D147" s="100" t="s">
        <v>69</v>
      </c>
      <c r="E147" s="101" t="s">
        <v>50</v>
      </c>
      <c r="F147" s="101" t="s">
        <v>491</v>
      </c>
      <c r="G147" s="101" t="s">
        <v>129</v>
      </c>
      <c r="H147" s="166">
        <v>555.6</v>
      </c>
      <c r="I147" s="166">
        <v>555.6</v>
      </c>
      <c r="J147" s="168">
        <f t="shared" si="10"/>
        <v>100</v>
      </c>
      <c r="K147" s="136"/>
      <c r="L147" s="136"/>
      <c r="M147" s="129"/>
      <c r="N147" s="129"/>
      <c r="O147" s="129"/>
      <c r="P147" s="129"/>
      <c r="Q147" s="129"/>
      <c r="R147" s="129"/>
      <c r="S147" s="129"/>
      <c r="T147" s="137"/>
    </row>
    <row r="148" spans="1:10" ht="18.75">
      <c r="A148" s="237"/>
      <c r="B148" s="96" t="s">
        <v>71</v>
      </c>
      <c r="C148" s="222">
        <v>992</v>
      </c>
      <c r="D148" s="97" t="s">
        <v>69</v>
      </c>
      <c r="E148" s="97" t="s">
        <v>51</v>
      </c>
      <c r="F148" s="98"/>
      <c r="G148" s="98"/>
      <c r="H148" s="167">
        <f>H154+H149+H172</f>
        <v>942.4</v>
      </c>
      <c r="I148" s="167">
        <f>I154+I149+I172</f>
        <v>942.4</v>
      </c>
      <c r="J148" s="165">
        <f t="shared" si="10"/>
        <v>100</v>
      </c>
    </row>
    <row r="149" spans="1:20" s="105" customFormat="1" ht="30" customHeight="1">
      <c r="A149" s="239"/>
      <c r="B149" s="229" t="s">
        <v>397</v>
      </c>
      <c r="C149" s="209">
        <v>992</v>
      </c>
      <c r="D149" s="100" t="s">
        <v>69</v>
      </c>
      <c r="E149" s="100" t="s">
        <v>51</v>
      </c>
      <c r="F149" s="101" t="s">
        <v>414</v>
      </c>
      <c r="G149" s="101"/>
      <c r="H149" s="166">
        <f aca="true" t="shared" si="14" ref="H149:I152">H150</f>
        <v>205.9</v>
      </c>
      <c r="I149" s="166">
        <f t="shared" si="14"/>
        <v>205.9</v>
      </c>
      <c r="J149" s="168">
        <v>0</v>
      </c>
      <c r="K149" s="126"/>
      <c r="L149" s="126"/>
      <c r="T149" s="127"/>
    </row>
    <row r="150" spans="1:10" ht="37.5" customHeight="1">
      <c r="A150" s="239"/>
      <c r="B150" s="230" t="s">
        <v>398</v>
      </c>
      <c r="C150" s="209">
        <v>992</v>
      </c>
      <c r="D150" s="100" t="s">
        <v>69</v>
      </c>
      <c r="E150" s="100" t="s">
        <v>51</v>
      </c>
      <c r="F150" s="101" t="s">
        <v>413</v>
      </c>
      <c r="G150" s="101"/>
      <c r="H150" s="166">
        <f t="shared" si="14"/>
        <v>205.9</v>
      </c>
      <c r="I150" s="166">
        <f t="shared" si="14"/>
        <v>205.9</v>
      </c>
      <c r="J150" s="168">
        <v>0</v>
      </c>
    </row>
    <row r="151" spans="1:10" ht="18.75" customHeight="1">
      <c r="A151" s="239"/>
      <c r="B151" s="230" t="s">
        <v>399</v>
      </c>
      <c r="C151" s="209">
        <v>992</v>
      </c>
      <c r="D151" s="100" t="s">
        <v>69</v>
      </c>
      <c r="E151" s="100" t="s">
        <v>51</v>
      </c>
      <c r="F151" s="101" t="s">
        <v>412</v>
      </c>
      <c r="G151" s="101"/>
      <c r="H151" s="166">
        <f t="shared" si="14"/>
        <v>205.9</v>
      </c>
      <c r="I151" s="166">
        <f t="shared" si="14"/>
        <v>205.9</v>
      </c>
      <c r="J151" s="168">
        <v>0</v>
      </c>
    </row>
    <row r="152" spans="1:10" ht="34.5" customHeight="1">
      <c r="A152" s="239"/>
      <c r="B152" s="230" t="s">
        <v>400</v>
      </c>
      <c r="C152" s="209">
        <v>992</v>
      </c>
      <c r="D152" s="100" t="s">
        <v>69</v>
      </c>
      <c r="E152" s="100" t="s">
        <v>51</v>
      </c>
      <c r="F152" s="101" t="s">
        <v>378</v>
      </c>
      <c r="G152" s="101"/>
      <c r="H152" s="166">
        <f t="shared" si="14"/>
        <v>205.9</v>
      </c>
      <c r="I152" s="166">
        <f t="shared" si="14"/>
        <v>205.9</v>
      </c>
      <c r="J152" s="168">
        <v>0</v>
      </c>
    </row>
    <row r="153" spans="1:10" ht="21" customHeight="1">
      <c r="A153" s="239"/>
      <c r="B153" s="228" t="s">
        <v>199</v>
      </c>
      <c r="C153" s="209">
        <v>992</v>
      </c>
      <c r="D153" s="100" t="s">
        <v>69</v>
      </c>
      <c r="E153" s="100" t="s">
        <v>51</v>
      </c>
      <c r="F153" s="101" t="s">
        <v>378</v>
      </c>
      <c r="G153" s="101" t="s">
        <v>129</v>
      </c>
      <c r="H153" s="166">
        <v>205.9</v>
      </c>
      <c r="I153" s="166">
        <v>205.9</v>
      </c>
      <c r="J153" s="168">
        <v>0</v>
      </c>
    </row>
    <row r="154" spans="1:10" ht="17.25" customHeight="1">
      <c r="A154" s="240"/>
      <c r="B154" s="207" t="s">
        <v>160</v>
      </c>
      <c r="C154" s="209">
        <v>992</v>
      </c>
      <c r="D154" s="100" t="s">
        <v>69</v>
      </c>
      <c r="E154" s="100" t="s">
        <v>51</v>
      </c>
      <c r="F154" s="101" t="s">
        <v>268</v>
      </c>
      <c r="G154" s="98"/>
      <c r="H154" s="166">
        <f>H155+H160+H164</f>
        <v>675.2</v>
      </c>
      <c r="I154" s="166">
        <f>I155+I160+I164</f>
        <v>675.2</v>
      </c>
      <c r="J154" s="168">
        <f t="shared" si="10"/>
        <v>100</v>
      </c>
    </row>
    <row r="155" spans="1:10" ht="16.5" customHeight="1">
      <c r="A155" s="239"/>
      <c r="B155" s="110" t="s">
        <v>269</v>
      </c>
      <c r="C155" s="209">
        <v>992</v>
      </c>
      <c r="D155" s="100" t="s">
        <v>69</v>
      </c>
      <c r="E155" s="101" t="s">
        <v>51</v>
      </c>
      <c r="F155" s="103">
        <v>1210000000</v>
      </c>
      <c r="G155" s="103"/>
      <c r="H155" s="166">
        <f aca="true" t="shared" si="15" ref="H155:I157">H156</f>
        <v>253.5</v>
      </c>
      <c r="I155" s="166">
        <f t="shared" si="15"/>
        <v>253.5</v>
      </c>
      <c r="J155" s="168">
        <f t="shared" si="10"/>
        <v>100</v>
      </c>
    </row>
    <row r="156" spans="1:10" ht="16.5" customHeight="1">
      <c r="A156" s="239"/>
      <c r="B156" s="99" t="s">
        <v>269</v>
      </c>
      <c r="C156" s="209">
        <v>992</v>
      </c>
      <c r="D156" s="100" t="s">
        <v>69</v>
      </c>
      <c r="E156" s="101" t="s">
        <v>51</v>
      </c>
      <c r="F156" s="103">
        <v>1210100000</v>
      </c>
      <c r="G156" s="103"/>
      <c r="H156" s="166">
        <f t="shared" si="15"/>
        <v>253.5</v>
      </c>
      <c r="I156" s="166">
        <f t="shared" si="15"/>
        <v>253.5</v>
      </c>
      <c r="J156" s="168">
        <f t="shared" si="10"/>
        <v>100</v>
      </c>
    </row>
    <row r="157" spans="1:10" ht="34.5" customHeight="1">
      <c r="A157" s="239"/>
      <c r="B157" s="234" t="s">
        <v>270</v>
      </c>
      <c r="C157" s="209">
        <v>992</v>
      </c>
      <c r="D157" s="100" t="s">
        <v>69</v>
      </c>
      <c r="E157" s="101" t="s">
        <v>51</v>
      </c>
      <c r="F157" s="103">
        <v>1210110120</v>
      </c>
      <c r="G157" s="103"/>
      <c r="H157" s="166">
        <f t="shared" si="15"/>
        <v>253.5</v>
      </c>
      <c r="I157" s="166">
        <f t="shared" si="15"/>
        <v>253.5</v>
      </c>
      <c r="J157" s="168">
        <f t="shared" si="10"/>
        <v>100</v>
      </c>
    </row>
    <row r="158" spans="1:10" ht="18.75">
      <c r="A158" s="239"/>
      <c r="B158" s="99" t="s">
        <v>128</v>
      </c>
      <c r="C158" s="209">
        <v>992</v>
      </c>
      <c r="D158" s="100" t="s">
        <v>69</v>
      </c>
      <c r="E158" s="101" t="s">
        <v>51</v>
      </c>
      <c r="F158" s="103">
        <v>1210110120</v>
      </c>
      <c r="G158" s="101" t="s">
        <v>129</v>
      </c>
      <c r="H158" s="166">
        <v>253.5</v>
      </c>
      <c r="I158" s="166">
        <v>253.5</v>
      </c>
      <c r="J158" s="168">
        <f t="shared" si="10"/>
        <v>100</v>
      </c>
    </row>
    <row r="159" spans="1:10" ht="33" customHeight="1" hidden="1">
      <c r="A159" s="239"/>
      <c r="B159" s="99" t="s">
        <v>271</v>
      </c>
      <c r="C159" s="209">
        <v>992</v>
      </c>
      <c r="D159" s="100" t="s">
        <v>69</v>
      </c>
      <c r="E159" s="101" t="s">
        <v>51</v>
      </c>
      <c r="F159" s="103">
        <v>1210110120</v>
      </c>
      <c r="G159" s="101" t="s">
        <v>131</v>
      </c>
      <c r="H159" s="166">
        <v>0</v>
      </c>
      <c r="I159" s="166">
        <v>0</v>
      </c>
      <c r="J159" s="168">
        <v>0</v>
      </c>
    </row>
    <row r="160" spans="1:10" ht="15.75" customHeight="1">
      <c r="A160" s="239"/>
      <c r="B160" s="113" t="s">
        <v>161</v>
      </c>
      <c r="C160" s="209">
        <v>992</v>
      </c>
      <c r="D160" s="100" t="s">
        <v>69</v>
      </c>
      <c r="E160" s="101" t="s">
        <v>51</v>
      </c>
      <c r="F160" s="103">
        <v>1220000000</v>
      </c>
      <c r="G160" s="101"/>
      <c r="H160" s="166">
        <f aca="true" t="shared" si="16" ref="H160:I162">H161</f>
        <v>95.6</v>
      </c>
      <c r="I160" s="166">
        <f t="shared" si="16"/>
        <v>95.6</v>
      </c>
      <c r="J160" s="168">
        <f t="shared" si="10"/>
        <v>100</v>
      </c>
    </row>
    <row r="161" spans="1:10" ht="31.5">
      <c r="A161" s="239"/>
      <c r="B161" s="99" t="s">
        <v>272</v>
      </c>
      <c r="C161" s="209">
        <v>992</v>
      </c>
      <c r="D161" s="100" t="s">
        <v>69</v>
      </c>
      <c r="E161" s="101" t="s">
        <v>51</v>
      </c>
      <c r="F161" s="103">
        <v>1220100000</v>
      </c>
      <c r="G161" s="101"/>
      <c r="H161" s="166">
        <f t="shared" si="16"/>
        <v>95.6</v>
      </c>
      <c r="I161" s="166">
        <f t="shared" si="16"/>
        <v>95.6</v>
      </c>
      <c r="J161" s="168">
        <f t="shared" si="10"/>
        <v>100</v>
      </c>
    </row>
    <row r="162" spans="1:10" ht="34.5" customHeight="1">
      <c r="A162" s="239"/>
      <c r="B162" s="234" t="s">
        <v>270</v>
      </c>
      <c r="C162" s="209">
        <v>992</v>
      </c>
      <c r="D162" s="100" t="s">
        <v>69</v>
      </c>
      <c r="E162" s="101" t="s">
        <v>51</v>
      </c>
      <c r="F162" s="103">
        <v>1220110120</v>
      </c>
      <c r="G162" s="101"/>
      <c r="H162" s="166">
        <f t="shared" si="16"/>
        <v>95.6</v>
      </c>
      <c r="I162" s="166">
        <f t="shared" si="16"/>
        <v>95.6</v>
      </c>
      <c r="J162" s="168">
        <f t="shared" si="10"/>
        <v>100</v>
      </c>
    </row>
    <row r="163" spans="1:10" ht="19.5" customHeight="1">
      <c r="A163" s="239"/>
      <c r="B163" s="99" t="s">
        <v>128</v>
      </c>
      <c r="C163" s="209">
        <v>992</v>
      </c>
      <c r="D163" s="100" t="s">
        <v>69</v>
      </c>
      <c r="E163" s="101" t="s">
        <v>51</v>
      </c>
      <c r="F163" s="103">
        <v>1220110120</v>
      </c>
      <c r="G163" s="101" t="s">
        <v>129</v>
      </c>
      <c r="H163" s="166">
        <v>95.6</v>
      </c>
      <c r="I163" s="166">
        <v>95.6</v>
      </c>
      <c r="J163" s="168">
        <f t="shared" si="10"/>
        <v>100</v>
      </c>
    </row>
    <row r="164" spans="1:10" ht="14.25" customHeight="1">
      <c r="A164" s="239"/>
      <c r="B164" s="113" t="s">
        <v>162</v>
      </c>
      <c r="C164" s="209">
        <v>992</v>
      </c>
      <c r="D164" s="100" t="s">
        <v>69</v>
      </c>
      <c r="E164" s="101" t="s">
        <v>51</v>
      </c>
      <c r="F164" s="103">
        <v>1230000000</v>
      </c>
      <c r="G164" s="101"/>
      <c r="H164" s="166">
        <f aca="true" t="shared" si="17" ref="H164:I166">H165</f>
        <v>326.1</v>
      </c>
      <c r="I164" s="166">
        <f t="shared" si="17"/>
        <v>326.1</v>
      </c>
      <c r="J164" s="168">
        <f t="shared" si="10"/>
        <v>100</v>
      </c>
    </row>
    <row r="165" spans="1:10" ht="33" customHeight="1">
      <c r="A165" s="239"/>
      <c r="B165" s="99" t="s">
        <v>273</v>
      </c>
      <c r="C165" s="209">
        <v>992</v>
      </c>
      <c r="D165" s="100" t="s">
        <v>69</v>
      </c>
      <c r="E165" s="101" t="s">
        <v>51</v>
      </c>
      <c r="F165" s="103">
        <v>1230100000</v>
      </c>
      <c r="G165" s="101"/>
      <c r="H165" s="166">
        <f t="shared" si="17"/>
        <v>326.1</v>
      </c>
      <c r="I165" s="166">
        <f t="shared" si="17"/>
        <v>326.1</v>
      </c>
      <c r="J165" s="168">
        <f t="shared" si="10"/>
        <v>100</v>
      </c>
    </row>
    <row r="166" spans="1:10" ht="33" customHeight="1">
      <c r="A166" s="239"/>
      <c r="B166" s="234" t="s">
        <v>270</v>
      </c>
      <c r="C166" s="209">
        <v>992</v>
      </c>
      <c r="D166" s="100" t="s">
        <v>69</v>
      </c>
      <c r="E166" s="101" t="s">
        <v>51</v>
      </c>
      <c r="F166" s="103">
        <v>1230110120</v>
      </c>
      <c r="G166" s="101"/>
      <c r="H166" s="166">
        <f t="shared" si="17"/>
        <v>326.1</v>
      </c>
      <c r="I166" s="166">
        <f t="shared" si="17"/>
        <v>326.1</v>
      </c>
      <c r="J166" s="168">
        <f t="shared" si="10"/>
        <v>100</v>
      </c>
    </row>
    <row r="167" spans="1:10" ht="18" customHeight="1">
      <c r="A167" s="239"/>
      <c r="B167" s="99" t="s">
        <v>128</v>
      </c>
      <c r="C167" s="209">
        <v>992</v>
      </c>
      <c r="D167" s="100" t="s">
        <v>69</v>
      </c>
      <c r="E167" s="101" t="s">
        <v>51</v>
      </c>
      <c r="F167" s="103">
        <v>1230110120</v>
      </c>
      <c r="G167" s="101" t="s">
        <v>129</v>
      </c>
      <c r="H167" s="166">
        <v>326.1</v>
      </c>
      <c r="I167" s="166">
        <v>326.1</v>
      </c>
      <c r="J167" s="168">
        <f t="shared" si="10"/>
        <v>100</v>
      </c>
    </row>
    <row r="168" spans="1:10" ht="30.75" customHeight="1">
      <c r="A168" s="239"/>
      <c r="B168" s="147" t="s">
        <v>455</v>
      </c>
      <c r="C168" s="209">
        <v>992</v>
      </c>
      <c r="D168" s="100" t="s">
        <v>69</v>
      </c>
      <c r="E168" s="101" t="s">
        <v>51</v>
      </c>
      <c r="F168" s="103">
        <v>1700000000</v>
      </c>
      <c r="G168" s="101"/>
      <c r="H168" s="166">
        <f aca="true" t="shared" si="18" ref="H168:I171">H169</f>
        <v>61.3</v>
      </c>
      <c r="I168" s="166">
        <f t="shared" si="18"/>
        <v>61.3</v>
      </c>
      <c r="J168" s="168">
        <f aca="true" t="shared" si="19" ref="J168:J230">I168/H168%</f>
        <v>100</v>
      </c>
    </row>
    <row r="169" spans="1:10" ht="29.25" customHeight="1">
      <c r="A169" s="239"/>
      <c r="B169" s="156" t="s">
        <v>458</v>
      </c>
      <c r="C169" s="209">
        <v>992</v>
      </c>
      <c r="D169" s="100" t="s">
        <v>69</v>
      </c>
      <c r="E169" s="101" t="s">
        <v>51</v>
      </c>
      <c r="F169" s="103">
        <v>1710000000</v>
      </c>
      <c r="G169" s="101"/>
      <c r="H169" s="166">
        <f t="shared" si="18"/>
        <v>61.3</v>
      </c>
      <c r="I169" s="166">
        <f t="shared" si="18"/>
        <v>61.3</v>
      </c>
      <c r="J169" s="168">
        <f t="shared" si="19"/>
        <v>100</v>
      </c>
    </row>
    <row r="170" spans="1:10" ht="15.75" customHeight="1">
      <c r="A170" s="239"/>
      <c r="B170" s="274" t="s">
        <v>457</v>
      </c>
      <c r="C170" s="209">
        <v>992</v>
      </c>
      <c r="D170" s="100" t="s">
        <v>69</v>
      </c>
      <c r="E170" s="101" t="s">
        <v>51</v>
      </c>
      <c r="F170" s="103">
        <v>1710100000</v>
      </c>
      <c r="G170" s="101"/>
      <c r="H170" s="166">
        <f t="shared" si="18"/>
        <v>61.3</v>
      </c>
      <c r="I170" s="166">
        <f t="shared" si="18"/>
        <v>61.3</v>
      </c>
      <c r="J170" s="168">
        <f t="shared" si="19"/>
        <v>100</v>
      </c>
    </row>
    <row r="171" spans="1:10" ht="33.75" customHeight="1">
      <c r="A171" s="239"/>
      <c r="B171" s="156" t="s">
        <v>456</v>
      </c>
      <c r="C171" s="209">
        <v>992</v>
      </c>
      <c r="D171" s="100" t="s">
        <v>69</v>
      </c>
      <c r="E171" s="101" t="s">
        <v>51</v>
      </c>
      <c r="F171" s="103">
        <v>1710110000</v>
      </c>
      <c r="G171" s="101"/>
      <c r="H171" s="166">
        <f t="shared" si="18"/>
        <v>61.3</v>
      </c>
      <c r="I171" s="166">
        <f t="shared" si="18"/>
        <v>61.3</v>
      </c>
      <c r="J171" s="168">
        <f t="shared" si="19"/>
        <v>100</v>
      </c>
    </row>
    <row r="172" spans="1:10" ht="16.5" customHeight="1">
      <c r="A172" s="239"/>
      <c r="B172" s="156" t="s">
        <v>391</v>
      </c>
      <c r="C172" s="209">
        <v>992</v>
      </c>
      <c r="D172" s="100" t="s">
        <v>69</v>
      </c>
      <c r="E172" s="101" t="s">
        <v>51</v>
      </c>
      <c r="F172" s="103">
        <v>1710110170</v>
      </c>
      <c r="G172" s="101" t="s">
        <v>129</v>
      </c>
      <c r="H172" s="166">
        <v>61.3</v>
      </c>
      <c r="I172" s="166">
        <v>61.3</v>
      </c>
      <c r="J172" s="168">
        <f t="shared" si="19"/>
        <v>100</v>
      </c>
    </row>
    <row r="173" spans="1:10" ht="15.75" customHeight="1">
      <c r="A173" s="241">
        <v>7</v>
      </c>
      <c r="B173" s="96" t="s">
        <v>72</v>
      </c>
      <c r="C173" s="222">
        <v>992</v>
      </c>
      <c r="D173" s="97" t="s">
        <v>73</v>
      </c>
      <c r="E173" s="98"/>
      <c r="F173" s="112"/>
      <c r="G173" s="112"/>
      <c r="H173" s="167">
        <f aca="true" t="shared" si="20" ref="H173:I176">H174</f>
        <v>10</v>
      </c>
      <c r="I173" s="167">
        <f t="shared" si="20"/>
        <v>10</v>
      </c>
      <c r="J173" s="165">
        <f t="shared" si="19"/>
        <v>100</v>
      </c>
    </row>
    <row r="174" spans="1:10" ht="18" customHeight="1">
      <c r="A174" s="242"/>
      <c r="B174" s="96" t="s">
        <v>339</v>
      </c>
      <c r="C174" s="222">
        <v>992</v>
      </c>
      <c r="D174" s="97" t="s">
        <v>73</v>
      </c>
      <c r="E174" s="98" t="s">
        <v>73</v>
      </c>
      <c r="F174" s="112"/>
      <c r="G174" s="112"/>
      <c r="H174" s="167">
        <f t="shared" si="20"/>
        <v>10</v>
      </c>
      <c r="I174" s="167">
        <f t="shared" si="20"/>
        <v>10</v>
      </c>
      <c r="J174" s="165">
        <f t="shared" si="19"/>
        <v>100</v>
      </c>
    </row>
    <row r="175" spans="1:10" ht="17.25" customHeight="1">
      <c r="A175" s="242"/>
      <c r="B175" s="208" t="s">
        <v>163</v>
      </c>
      <c r="C175" s="209">
        <v>992</v>
      </c>
      <c r="D175" s="100" t="s">
        <v>73</v>
      </c>
      <c r="E175" s="101" t="s">
        <v>73</v>
      </c>
      <c r="F175" s="103">
        <v>1300000000</v>
      </c>
      <c r="G175" s="103"/>
      <c r="H175" s="166">
        <f t="shared" si="20"/>
        <v>10</v>
      </c>
      <c r="I175" s="166">
        <f t="shared" si="20"/>
        <v>10</v>
      </c>
      <c r="J175" s="168">
        <f t="shared" si="19"/>
        <v>100</v>
      </c>
    </row>
    <row r="176" spans="1:10" ht="31.5">
      <c r="A176" s="242"/>
      <c r="B176" s="99" t="s">
        <v>274</v>
      </c>
      <c r="C176" s="209">
        <v>992</v>
      </c>
      <c r="D176" s="100" t="s">
        <v>73</v>
      </c>
      <c r="E176" s="101" t="s">
        <v>73</v>
      </c>
      <c r="F176" s="103">
        <v>1310000000</v>
      </c>
      <c r="G176" s="103"/>
      <c r="H176" s="166">
        <f t="shared" si="20"/>
        <v>10</v>
      </c>
      <c r="I176" s="166">
        <f t="shared" si="20"/>
        <v>10</v>
      </c>
      <c r="J176" s="168">
        <f t="shared" si="19"/>
        <v>100</v>
      </c>
    </row>
    <row r="177" spans="1:10" ht="31.5">
      <c r="A177" s="242"/>
      <c r="B177" s="234" t="s">
        <v>275</v>
      </c>
      <c r="C177" s="209">
        <v>992</v>
      </c>
      <c r="D177" s="100" t="s">
        <v>73</v>
      </c>
      <c r="E177" s="101" t="s">
        <v>73</v>
      </c>
      <c r="F177" s="103">
        <v>1310100000</v>
      </c>
      <c r="G177" s="103"/>
      <c r="H177" s="166">
        <f>H178</f>
        <v>10</v>
      </c>
      <c r="I177" s="166">
        <f>I178</f>
        <v>10</v>
      </c>
      <c r="J177" s="168">
        <f t="shared" si="19"/>
        <v>100</v>
      </c>
    </row>
    <row r="178" spans="1:10" ht="32.25" customHeight="1">
      <c r="A178" s="242"/>
      <c r="B178" s="99" t="s">
        <v>421</v>
      </c>
      <c r="C178" s="209">
        <v>992</v>
      </c>
      <c r="D178" s="100" t="s">
        <v>73</v>
      </c>
      <c r="E178" s="101" t="s">
        <v>73</v>
      </c>
      <c r="F178" s="103">
        <v>1310110130</v>
      </c>
      <c r="G178" s="103"/>
      <c r="H178" s="166">
        <f>H179</f>
        <v>10</v>
      </c>
      <c r="I178" s="166">
        <f>I179</f>
        <v>10</v>
      </c>
      <c r="J178" s="168">
        <f t="shared" si="19"/>
        <v>100</v>
      </c>
    </row>
    <row r="179" spans="1:10" ht="18.75" customHeight="1">
      <c r="A179" s="243"/>
      <c r="B179" s="156" t="s">
        <v>391</v>
      </c>
      <c r="C179" s="209">
        <v>992</v>
      </c>
      <c r="D179" s="100" t="s">
        <v>73</v>
      </c>
      <c r="E179" s="101" t="s">
        <v>73</v>
      </c>
      <c r="F179" s="103">
        <v>1310110130</v>
      </c>
      <c r="G179" s="101" t="s">
        <v>129</v>
      </c>
      <c r="H179" s="166">
        <v>10</v>
      </c>
      <c r="I179" s="166">
        <v>10</v>
      </c>
      <c r="J179" s="165">
        <f t="shared" si="19"/>
        <v>100</v>
      </c>
    </row>
    <row r="180" spans="1:10" ht="18.75">
      <c r="A180" s="241">
        <v>8</v>
      </c>
      <c r="B180" s="96" t="s">
        <v>345</v>
      </c>
      <c r="C180" s="222">
        <v>992</v>
      </c>
      <c r="D180" s="97" t="s">
        <v>74</v>
      </c>
      <c r="E180" s="98"/>
      <c r="F180" s="98"/>
      <c r="G180" s="98"/>
      <c r="H180" s="167">
        <f>H181</f>
        <v>9099.4</v>
      </c>
      <c r="I180" s="167">
        <f>I181</f>
        <v>9099.4</v>
      </c>
      <c r="J180" s="165">
        <f t="shared" si="19"/>
        <v>100</v>
      </c>
    </row>
    <row r="181" spans="1:10" ht="18.75">
      <c r="A181" s="242"/>
      <c r="B181" s="96" t="s">
        <v>147</v>
      </c>
      <c r="C181" s="222">
        <v>992</v>
      </c>
      <c r="D181" s="97" t="s">
        <v>74</v>
      </c>
      <c r="E181" s="98" t="s">
        <v>48</v>
      </c>
      <c r="F181" s="98"/>
      <c r="G181" s="98"/>
      <c r="H181" s="167">
        <f>H182</f>
        <v>9099.4</v>
      </c>
      <c r="I181" s="167">
        <f>I182</f>
        <v>9099.4</v>
      </c>
      <c r="J181" s="165">
        <f t="shared" si="19"/>
        <v>100</v>
      </c>
    </row>
    <row r="182" spans="1:10" ht="17.25" customHeight="1">
      <c r="A182" s="242"/>
      <c r="B182" s="207" t="s">
        <v>326</v>
      </c>
      <c r="C182" s="209">
        <v>992</v>
      </c>
      <c r="D182" s="100" t="s">
        <v>74</v>
      </c>
      <c r="E182" s="101" t="s">
        <v>48</v>
      </c>
      <c r="F182" s="101" t="s">
        <v>276</v>
      </c>
      <c r="G182" s="98"/>
      <c r="H182" s="167">
        <f>H184+H191+H195+H204+H208</f>
        <v>9099.4</v>
      </c>
      <c r="I182" s="167">
        <f>I184+I191+I195+I204+I208</f>
        <v>9099.4</v>
      </c>
      <c r="J182" s="165">
        <f t="shared" si="19"/>
        <v>100</v>
      </c>
    </row>
    <row r="183" spans="1:20" s="205" customFormat="1" ht="16.5" customHeight="1">
      <c r="A183" s="244"/>
      <c r="B183" s="176" t="s">
        <v>403</v>
      </c>
      <c r="C183" s="223">
        <v>992</v>
      </c>
      <c r="D183" s="198" t="s">
        <v>74</v>
      </c>
      <c r="E183" s="198" t="s">
        <v>48</v>
      </c>
      <c r="F183" s="199" t="s">
        <v>277</v>
      </c>
      <c r="G183" s="199"/>
      <c r="H183" s="200">
        <f>H184</f>
        <v>3552.2000000000003</v>
      </c>
      <c r="I183" s="200">
        <f>I184</f>
        <v>3552.2000000000003</v>
      </c>
      <c r="J183" s="201">
        <f t="shared" si="19"/>
        <v>99.99999999999999</v>
      </c>
      <c r="K183" s="202"/>
      <c r="L183" s="202"/>
      <c r="M183" s="203"/>
      <c r="N183" s="203"/>
      <c r="O183" s="203"/>
      <c r="P183" s="203"/>
      <c r="Q183" s="203"/>
      <c r="R183" s="203"/>
      <c r="S183" s="203"/>
      <c r="T183" s="204"/>
    </row>
    <row r="184" spans="1:10" ht="18" customHeight="1">
      <c r="A184" s="242"/>
      <c r="B184" s="196" t="s">
        <v>404</v>
      </c>
      <c r="C184" s="209">
        <v>992</v>
      </c>
      <c r="D184" s="100" t="s">
        <v>74</v>
      </c>
      <c r="E184" s="100" t="s">
        <v>48</v>
      </c>
      <c r="F184" s="101" t="s">
        <v>278</v>
      </c>
      <c r="G184" s="101"/>
      <c r="H184" s="166">
        <f>H185</f>
        <v>3552.2000000000003</v>
      </c>
      <c r="I184" s="166">
        <f>I185</f>
        <v>3552.2000000000003</v>
      </c>
      <c r="J184" s="168">
        <f t="shared" si="19"/>
        <v>99.99999999999999</v>
      </c>
    </row>
    <row r="185" spans="1:10" ht="18.75">
      <c r="A185" s="242"/>
      <c r="B185" s="177" t="s">
        <v>405</v>
      </c>
      <c r="C185" s="209">
        <v>992</v>
      </c>
      <c r="D185" s="100" t="s">
        <v>74</v>
      </c>
      <c r="E185" s="100" t="s">
        <v>48</v>
      </c>
      <c r="F185" s="101" t="s">
        <v>279</v>
      </c>
      <c r="G185" s="101"/>
      <c r="H185" s="166">
        <f>H186+H187+H188</f>
        <v>3552.2000000000003</v>
      </c>
      <c r="I185" s="166">
        <f>I186+I187+I188</f>
        <v>3552.2000000000003</v>
      </c>
      <c r="J185" s="168">
        <f t="shared" si="19"/>
        <v>99.99999999999999</v>
      </c>
    </row>
    <row r="186" spans="1:10" ht="36" customHeight="1">
      <c r="A186" s="242"/>
      <c r="B186" s="156" t="s">
        <v>136</v>
      </c>
      <c r="C186" s="209">
        <v>992</v>
      </c>
      <c r="D186" s="100" t="s">
        <v>74</v>
      </c>
      <c r="E186" s="100" t="s">
        <v>48</v>
      </c>
      <c r="F186" s="101" t="s">
        <v>279</v>
      </c>
      <c r="G186" s="101" t="s">
        <v>137</v>
      </c>
      <c r="H186" s="166">
        <v>3080.3</v>
      </c>
      <c r="I186" s="166">
        <v>3080.3</v>
      </c>
      <c r="J186" s="168">
        <f t="shared" si="19"/>
        <v>100</v>
      </c>
    </row>
    <row r="187" spans="1:10" ht="16.5" customHeight="1">
      <c r="A187" s="242"/>
      <c r="B187" s="156" t="s">
        <v>391</v>
      </c>
      <c r="C187" s="209">
        <v>992</v>
      </c>
      <c r="D187" s="100" t="s">
        <v>74</v>
      </c>
      <c r="E187" s="100" t="s">
        <v>48</v>
      </c>
      <c r="F187" s="101" t="s">
        <v>279</v>
      </c>
      <c r="G187" s="101" t="s">
        <v>129</v>
      </c>
      <c r="H187" s="166">
        <v>434.5</v>
      </c>
      <c r="I187" s="166">
        <v>434.5</v>
      </c>
      <c r="J187" s="168">
        <f t="shared" si="19"/>
        <v>100</v>
      </c>
    </row>
    <row r="188" spans="1:10" ht="18.75">
      <c r="A188" s="242"/>
      <c r="B188" s="156" t="s">
        <v>396</v>
      </c>
      <c r="C188" s="209">
        <v>992</v>
      </c>
      <c r="D188" s="100" t="s">
        <v>74</v>
      </c>
      <c r="E188" s="100" t="s">
        <v>48</v>
      </c>
      <c r="F188" s="101" t="s">
        <v>279</v>
      </c>
      <c r="G188" s="101" t="s">
        <v>131</v>
      </c>
      <c r="H188" s="166">
        <v>37.4</v>
      </c>
      <c r="I188" s="166">
        <v>37.4</v>
      </c>
      <c r="J188" s="168">
        <f t="shared" si="19"/>
        <v>100</v>
      </c>
    </row>
    <row r="189" spans="1:20" s="205" customFormat="1" ht="15" customHeight="1">
      <c r="A189" s="245"/>
      <c r="B189" s="197" t="s">
        <v>406</v>
      </c>
      <c r="C189" s="223">
        <v>992</v>
      </c>
      <c r="D189" s="198" t="s">
        <v>74</v>
      </c>
      <c r="E189" s="198" t="s">
        <v>48</v>
      </c>
      <c r="F189" s="199" t="s">
        <v>280</v>
      </c>
      <c r="G189" s="199"/>
      <c r="H189" s="200">
        <f>H190</f>
        <v>1411.2</v>
      </c>
      <c r="I189" s="200">
        <f>I190</f>
        <v>1411.2</v>
      </c>
      <c r="J189" s="201">
        <f t="shared" si="19"/>
        <v>100</v>
      </c>
      <c r="K189" s="202"/>
      <c r="L189" s="202"/>
      <c r="M189" s="203"/>
      <c r="N189" s="203"/>
      <c r="O189" s="203"/>
      <c r="P189" s="203"/>
      <c r="Q189" s="203"/>
      <c r="R189" s="203"/>
      <c r="S189" s="203"/>
      <c r="T189" s="204" t="s">
        <v>148</v>
      </c>
    </row>
    <row r="190" spans="1:10" ht="15.75" customHeight="1">
      <c r="A190" s="235"/>
      <c r="B190" s="196" t="s">
        <v>404</v>
      </c>
      <c r="C190" s="209">
        <v>992</v>
      </c>
      <c r="D190" s="100" t="s">
        <v>74</v>
      </c>
      <c r="E190" s="100" t="s">
        <v>48</v>
      </c>
      <c r="F190" s="101" t="s">
        <v>281</v>
      </c>
      <c r="G190" s="101"/>
      <c r="H190" s="166">
        <f>H191</f>
        <v>1411.2</v>
      </c>
      <c r="I190" s="166">
        <f>I191</f>
        <v>1411.2</v>
      </c>
      <c r="J190" s="168">
        <f t="shared" si="19"/>
        <v>100</v>
      </c>
    </row>
    <row r="191" spans="1:10" ht="18.75">
      <c r="A191" s="235"/>
      <c r="B191" s="177" t="s">
        <v>405</v>
      </c>
      <c r="C191" s="209">
        <v>992</v>
      </c>
      <c r="D191" s="100" t="s">
        <v>74</v>
      </c>
      <c r="E191" s="100" t="s">
        <v>48</v>
      </c>
      <c r="F191" s="101" t="s">
        <v>282</v>
      </c>
      <c r="G191" s="101"/>
      <c r="H191" s="166">
        <f>H192+H193+H194</f>
        <v>1411.2</v>
      </c>
      <c r="I191" s="166">
        <f>I192+I193+I194</f>
        <v>1411.2</v>
      </c>
      <c r="J191" s="168">
        <f t="shared" si="19"/>
        <v>100</v>
      </c>
    </row>
    <row r="192" spans="1:10" ht="34.5" customHeight="1">
      <c r="A192" s="235"/>
      <c r="B192" s="156" t="s">
        <v>136</v>
      </c>
      <c r="C192" s="209">
        <v>992</v>
      </c>
      <c r="D192" s="100" t="s">
        <v>74</v>
      </c>
      <c r="E192" s="100" t="s">
        <v>48</v>
      </c>
      <c r="F192" s="101" t="s">
        <v>282</v>
      </c>
      <c r="G192" s="101" t="s">
        <v>137</v>
      </c>
      <c r="H192" s="166">
        <v>1280.9</v>
      </c>
      <c r="I192" s="166">
        <v>1280.9</v>
      </c>
      <c r="J192" s="168">
        <f t="shared" si="19"/>
        <v>100</v>
      </c>
    </row>
    <row r="193" spans="1:10" ht="20.25" customHeight="1">
      <c r="A193" s="235"/>
      <c r="B193" s="156" t="s">
        <v>391</v>
      </c>
      <c r="C193" s="209">
        <v>992</v>
      </c>
      <c r="D193" s="100" t="s">
        <v>74</v>
      </c>
      <c r="E193" s="100" t="s">
        <v>48</v>
      </c>
      <c r="F193" s="101" t="s">
        <v>282</v>
      </c>
      <c r="G193" s="101" t="s">
        <v>129</v>
      </c>
      <c r="H193" s="166">
        <v>120.8</v>
      </c>
      <c r="I193" s="166">
        <v>120.8</v>
      </c>
      <c r="J193" s="168">
        <f t="shared" si="19"/>
        <v>100</v>
      </c>
    </row>
    <row r="194" spans="1:10" ht="18" customHeight="1">
      <c r="A194" s="235"/>
      <c r="B194" s="156" t="s">
        <v>396</v>
      </c>
      <c r="C194" s="209">
        <v>992</v>
      </c>
      <c r="D194" s="100" t="s">
        <v>74</v>
      </c>
      <c r="E194" s="100" t="s">
        <v>48</v>
      </c>
      <c r="F194" s="101" t="s">
        <v>282</v>
      </c>
      <c r="G194" s="101" t="s">
        <v>131</v>
      </c>
      <c r="H194" s="166">
        <v>9.5</v>
      </c>
      <c r="I194" s="166">
        <v>9.5</v>
      </c>
      <c r="J194" s="168">
        <f t="shared" si="19"/>
        <v>100</v>
      </c>
    </row>
    <row r="195" spans="1:20" s="205" customFormat="1" ht="21" customHeight="1">
      <c r="A195" s="239"/>
      <c r="B195" s="110" t="s">
        <v>164</v>
      </c>
      <c r="C195" s="223">
        <v>992</v>
      </c>
      <c r="D195" s="198" t="s">
        <v>74</v>
      </c>
      <c r="E195" s="198" t="s">
        <v>48</v>
      </c>
      <c r="F195" s="199" t="s">
        <v>283</v>
      </c>
      <c r="G195" s="199"/>
      <c r="H195" s="200">
        <f>H196+H199</f>
        <v>4093.7</v>
      </c>
      <c r="I195" s="200">
        <f>I196+I199</f>
        <v>4093.7</v>
      </c>
      <c r="J195" s="201">
        <f t="shared" si="19"/>
        <v>100</v>
      </c>
      <c r="K195" s="202"/>
      <c r="L195" s="202"/>
      <c r="M195" s="203"/>
      <c r="N195" s="203"/>
      <c r="O195" s="203"/>
      <c r="P195" s="203"/>
      <c r="Q195" s="203"/>
      <c r="R195" s="203"/>
      <c r="S195" s="203"/>
      <c r="T195" s="204"/>
    </row>
    <row r="196" spans="1:10" ht="16.5" customHeight="1">
      <c r="A196" s="235"/>
      <c r="B196" s="234" t="s">
        <v>284</v>
      </c>
      <c r="C196" s="209">
        <v>992</v>
      </c>
      <c r="D196" s="100" t="s">
        <v>74</v>
      </c>
      <c r="E196" s="100" t="s">
        <v>48</v>
      </c>
      <c r="F196" s="101" t="s">
        <v>285</v>
      </c>
      <c r="G196" s="101"/>
      <c r="H196" s="166">
        <f>H197</f>
        <v>478.6</v>
      </c>
      <c r="I196" s="166">
        <f>I197</f>
        <v>478.6</v>
      </c>
      <c r="J196" s="168">
        <f t="shared" si="19"/>
        <v>100</v>
      </c>
    </row>
    <row r="197" spans="1:10" ht="33" customHeight="1">
      <c r="A197" s="235"/>
      <c r="B197" s="234" t="s">
        <v>286</v>
      </c>
      <c r="C197" s="209">
        <v>992</v>
      </c>
      <c r="D197" s="100" t="s">
        <v>74</v>
      </c>
      <c r="E197" s="100" t="s">
        <v>48</v>
      </c>
      <c r="F197" s="101" t="s">
        <v>287</v>
      </c>
      <c r="G197" s="101"/>
      <c r="H197" s="166">
        <f>H198</f>
        <v>478.6</v>
      </c>
      <c r="I197" s="166">
        <f>I198</f>
        <v>478.6</v>
      </c>
      <c r="J197" s="168">
        <f t="shared" si="19"/>
        <v>100</v>
      </c>
    </row>
    <row r="198" spans="1:10" ht="19.5" customHeight="1">
      <c r="A198" s="235"/>
      <c r="B198" s="156" t="s">
        <v>391</v>
      </c>
      <c r="C198" s="209">
        <v>992</v>
      </c>
      <c r="D198" s="100" t="s">
        <v>74</v>
      </c>
      <c r="E198" s="100" t="s">
        <v>48</v>
      </c>
      <c r="F198" s="101" t="s">
        <v>287</v>
      </c>
      <c r="G198" s="101" t="s">
        <v>129</v>
      </c>
      <c r="H198" s="166">
        <v>478.6</v>
      </c>
      <c r="I198" s="166">
        <v>478.6</v>
      </c>
      <c r="J198" s="168">
        <f t="shared" si="19"/>
        <v>100</v>
      </c>
    </row>
    <row r="199" spans="1:20" s="205" customFormat="1" ht="21.75" customHeight="1">
      <c r="A199" s="239"/>
      <c r="B199" s="197" t="s">
        <v>492</v>
      </c>
      <c r="C199" s="223">
        <v>992</v>
      </c>
      <c r="D199" s="198" t="s">
        <v>74</v>
      </c>
      <c r="E199" s="198" t="s">
        <v>48</v>
      </c>
      <c r="F199" s="199" t="s">
        <v>431</v>
      </c>
      <c r="G199" s="199"/>
      <c r="H199" s="200">
        <f>H200</f>
        <v>3615.1</v>
      </c>
      <c r="I199" s="200">
        <f>I200</f>
        <v>3615.1</v>
      </c>
      <c r="J199" s="201">
        <f t="shared" si="19"/>
        <v>100.00000000000001</v>
      </c>
      <c r="K199" s="202"/>
      <c r="L199" s="202"/>
      <c r="M199" s="203"/>
      <c r="N199" s="203"/>
      <c r="O199" s="203"/>
      <c r="P199" s="203"/>
      <c r="Q199" s="203"/>
      <c r="R199" s="203"/>
      <c r="S199" s="203"/>
      <c r="T199" s="204"/>
    </row>
    <row r="200" spans="1:10" ht="32.25" customHeight="1">
      <c r="A200" s="235"/>
      <c r="B200" s="156" t="s">
        <v>493</v>
      </c>
      <c r="C200" s="209">
        <v>992</v>
      </c>
      <c r="D200" s="100" t="s">
        <v>74</v>
      </c>
      <c r="E200" s="100" t="s">
        <v>48</v>
      </c>
      <c r="F200" s="101" t="s">
        <v>494</v>
      </c>
      <c r="G200" s="101"/>
      <c r="H200" s="166">
        <f>H201</f>
        <v>3615.1</v>
      </c>
      <c r="I200" s="166">
        <f>I201</f>
        <v>3615.1</v>
      </c>
      <c r="J200" s="168">
        <f t="shared" si="19"/>
        <v>100.00000000000001</v>
      </c>
    </row>
    <row r="201" spans="1:10" ht="19.5" customHeight="1">
      <c r="A201" s="235"/>
      <c r="B201" s="156" t="s">
        <v>391</v>
      </c>
      <c r="C201" s="209">
        <v>992</v>
      </c>
      <c r="D201" s="100" t="s">
        <v>74</v>
      </c>
      <c r="E201" s="100" t="s">
        <v>48</v>
      </c>
      <c r="F201" s="101" t="s">
        <v>494</v>
      </c>
      <c r="G201" s="101" t="s">
        <v>129</v>
      </c>
      <c r="H201" s="166">
        <v>3615.1</v>
      </c>
      <c r="I201" s="166">
        <v>3615.1</v>
      </c>
      <c r="J201" s="168">
        <f t="shared" si="19"/>
        <v>100.00000000000001</v>
      </c>
    </row>
    <row r="202" spans="1:10" ht="46.5" customHeight="1" hidden="1">
      <c r="A202" s="235"/>
      <c r="B202" s="99" t="s">
        <v>308</v>
      </c>
      <c r="C202" s="209">
        <v>992</v>
      </c>
      <c r="D202" s="100" t="s">
        <v>74</v>
      </c>
      <c r="E202" s="100" t="s">
        <v>48</v>
      </c>
      <c r="F202" s="101" t="s">
        <v>310</v>
      </c>
      <c r="G202" s="101"/>
      <c r="H202" s="166">
        <f>H203</f>
        <v>0</v>
      </c>
      <c r="I202" s="166">
        <f>I203</f>
        <v>0</v>
      </c>
      <c r="J202" s="168" t="e">
        <f>I202/H202%</f>
        <v>#DIV/0!</v>
      </c>
    </row>
    <row r="203" spans="1:10" ht="18" customHeight="1" hidden="1">
      <c r="A203" s="235"/>
      <c r="B203" s="99" t="s">
        <v>309</v>
      </c>
      <c r="C203" s="209">
        <v>992</v>
      </c>
      <c r="D203" s="100" t="s">
        <v>74</v>
      </c>
      <c r="E203" s="100" t="s">
        <v>48</v>
      </c>
      <c r="F203" s="101" t="s">
        <v>310</v>
      </c>
      <c r="G203" s="101" t="s">
        <v>146</v>
      </c>
      <c r="H203" s="166">
        <v>0</v>
      </c>
      <c r="I203" s="166">
        <v>0</v>
      </c>
      <c r="J203" s="168" t="e">
        <f>I203/H203%</f>
        <v>#DIV/0!</v>
      </c>
    </row>
    <row r="204" spans="1:20" s="205" customFormat="1" ht="33.75" customHeight="1">
      <c r="A204" s="239"/>
      <c r="B204" s="146" t="s">
        <v>165</v>
      </c>
      <c r="C204" s="223">
        <v>992</v>
      </c>
      <c r="D204" s="198" t="s">
        <v>74</v>
      </c>
      <c r="E204" s="198" t="s">
        <v>48</v>
      </c>
      <c r="F204" s="199" t="s">
        <v>288</v>
      </c>
      <c r="G204" s="199"/>
      <c r="H204" s="200">
        <f aca="true" t="shared" si="21" ref="H204:I206">H205</f>
        <v>3.8</v>
      </c>
      <c r="I204" s="200">
        <f t="shared" si="21"/>
        <v>3.8</v>
      </c>
      <c r="J204" s="201">
        <f t="shared" si="19"/>
        <v>100</v>
      </c>
      <c r="K204" s="202"/>
      <c r="L204" s="202"/>
      <c r="M204" s="203"/>
      <c r="N204" s="203"/>
      <c r="O204" s="203"/>
      <c r="P204" s="203"/>
      <c r="Q204" s="203"/>
      <c r="R204" s="203"/>
      <c r="S204" s="203"/>
      <c r="T204" s="204"/>
    </row>
    <row r="205" spans="1:10" ht="17.25" customHeight="1">
      <c r="A205" s="235"/>
      <c r="B205" s="99" t="s">
        <v>289</v>
      </c>
      <c r="C205" s="209">
        <v>992</v>
      </c>
      <c r="D205" s="100" t="s">
        <v>74</v>
      </c>
      <c r="E205" s="100" t="s">
        <v>48</v>
      </c>
      <c r="F205" s="101" t="s">
        <v>290</v>
      </c>
      <c r="G205" s="101"/>
      <c r="H205" s="166">
        <f t="shared" si="21"/>
        <v>3.8</v>
      </c>
      <c r="I205" s="166">
        <f t="shared" si="21"/>
        <v>3.8</v>
      </c>
      <c r="J205" s="168">
        <f t="shared" si="19"/>
        <v>100</v>
      </c>
    </row>
    <row r="206" spans="1:10" ht="36" customHeight="1">
      <c r="A206" s="235"/>
      <c r="B206" s="99" t="s">
        <v>286</v>
      </c>
      <c r="C206" s="209">
        <v>992</v>
      </c>
      <c r="D206" s="100" t="s">
        <v>74</v>
      </c>
      <c r="E206" s="100" t="s">
        <v>48</v>
      </c>
      <c r="F206" s="101" t="s">
        <v>291</v>
      </c>
      <c r="G206" s="101"/>
      <c r="H206" s="166">
        <f t="shared" si="21"/>
        <v>3.8</v>
      </c>
      <c r="I206" s="166">
        <f t="shared" si="21"/>
        <v>3.8</v>
      </c>
      <c r="J206" s="168">
        <f t="shared" si="19"/>
        <v>100</v>
      </c>
    </row>
    <row r="207" spans="1:10" ht="18" customHeight="1">
      <c r="A207" s="235"/>
      <c r="B207" s="99" t="s">
        <v>128</v>
      </c>
      <c r="C207" s="209">
        <v>992</v>
      </c>
      <c r="D207" s="100" t="s">
        <v>74</v>
      </c>
      <c r="E207" s="100" t="s">
        <v>48</v>
      </c>
      <c r="F207" s="101" t="s">
        <v>291</v>
      </c>
      <c r="G207" s="101" t="s">
        <v>129</v>
      </c>
      <c r="H207" s="166">
        <v>3.8</v>
      </c>
      <c r="I207" s="166">
        <v>3.8</v>
      </c>
      <c r="J207" s="168">
        <f t="shared" si="19"/>
        <v>100</v>
      </c>
    </row>
    <row r="208" spans="1:20" s="205" customFormat="1" ht="30" customHeight="1">
      <c r="A208" s="239"/>
      <c r="B208" s="231" t="s">
        <v>432</v>
      </c>
      <c r="C208" s="223">
        <v>992</v>
      </c>
      <c r="D208" s="198" t="s">
        <v>74</v>
      </c>
      <c r="E208" s="198" t="s">
        <v>48</v>
      </c>
      <c r="F208" s="199" t="s">
        <v>435</v>
      </c>
      <c r="G208" s="199"/>
      <c r="H208" s="200">
        <f>H209</f>
        <v>38.5</v>
      </c>
      <c r="I208" s="200">
        <f>I209</f>
        <v>38.5</v>
      </c>
      <c r="J208" s="168">
        <f t="shared" si="19"/>
        <v>100</v>
      </c>
      <c r="K208" s="202"/>
      <c r="L208" s="202"/>
      <c r="M208" s="203"/>
      <c r="N208" s="203"/>
      <c r="O208" s="203"/>
      <c r="P208" s="203"/>
      <c r="Q208" s="203"/>
      <c r="R208" s="203"/>
      <c r="S208" s="203"/>
      <c r="T208" s="204"/>
    </row>
    <row r="209" spans="1:10" ht="30" customHeight="1">
      <c r="A209" s="235"/>
      <c r="B209" s="156" t="s">
        <v>433</v>
      </c>
      <c r="C209" s="209">
        <v>992</v>
      </c>
      <c r="D209" s="100" t="s">
        <v>74</v>
      </c>
      <c r="E209" s="100" t="s">
        <v>48</v>
      </c>
      <c r="F209" s="101" t="s">
        <v>434</v>
      </c>
      <c r="G209" s="101"/>
      <c r="H209" s="166">
        <f>H210</f>
        <v>38.5</v>
      </c>
      <c r="I209" s="166">
        <f>I210</f>
        <v>38.5</v>
      </c>
      <c r="J209" s="168">
        <f t="shared" si="19"/>
        <v>100</v>
      </c>
    </row>
    <row r="210" spans="1:10" ht="18" customHeight="1">
      <c r="A210" s="235"/>
      <c r="B210" s="228" t="s">
        <v>199</v>
      </c>
      <c r="C210" s="209">
        <v>992</v>
      </c>
      <c r="D210" s="100" t="s">
        <v>74</v>
      </c>
      <c r="E210" s="100" t="s">
        <v>48</v>
      </c>
      <c r="F210" s="101" t="s">
        <v>434</v>
      </c>
      <c r="G210" s="101" t="s">
        <v>129</v>
      </c>
      <c r="H210" s="166">
        <v>38.5</v>
      </c>
      <c r="I210" s="166">
        <v>38.5</v>
      </c>
      <c r="J210" s="168">
        <f t="shared" si="19"/>
        <v>100</v>
      </c>
    </row>
    <row r="211" spans="1:10" ht="18" customHeight="1">
      <c r="A211" s="237" t="s">
        <v>415</v>
      </c>
      <c r="B211" s="232" t="s">
        <v>385</v>
      </c>
      <c r="C211" s="222">
        <v>992</v>
      </c>
      <c r="D211" s="97" t="s">
        <v>388</v>
      </c>
      <c r="E211" s="97"/>
      <c r="F211" s="98"/>
      <c r="G211" s="98"/>
      <c r="H211" s="167">
        <f aca="true" t="shared" si="22" ref="H211:I214">H212</f>
        <v>281</v>
      </c>
      <c r="I211" s="167">
        <f t="shared" si="22"/>
        <v>281</v>
      </c>
      <c r="J211" s="165">
        <f t="shared" si="19"/>
        <v>100</v>
      </c>
    </row>
    <row r="212" spans="1:10" ht="17.25" customHeight="1">
      <c r="A212" s="235"/>
      <c r="B212" s="263" t="s">
        <v>338</v>
      </c>
      <c r="C212" s="209">
        <v>992</v>
      </c>
      <c r="D212" s="100" t="s">
        <v>388</v>
      </c>
      <c r="E212" s="100" t="s">
        <v>48</v>
      </c>
      <c r="F212" s="101"/>
      <c r="G212" s="101"/>
      <c r="H212" s="166">
        <f t="shared" si="22"/>
        <v>281</v>
      </c>
      <c r="I212" s="166">
        <f t="shared" si="22"/>
        <v>281</v>
      </c>
      <c r="J212" s="168">
        <f t="shared" si="19"/>
        <v>100</v>
      </c>
    </row>
    <row r="213" spans="1:10" ht="18" customHeight="1">
      <c r="A213" s="235"/>
      <c r="B213" s="233" t="s">
        <v>311</v>
      </c>
      <c r="C213" s="209">
        <v>992</v>
      </c>
      <c r="D213" s="100" t="s">
        <v>388</v>
      </c>
      <c r="E213" s="100" t="s">
        <v>48</v>
      </c>
      <c r="F213" s="101" t="s">
        <v>184</v>
      </c>
      <c r="G213" s="101"/>
      <c r="H213" s="166">
        <f t="shared" si="22"/>
        <v>281</v>
      </c>
      <c r="I213" s="166">
        <f t="shared" si="22"/>
        <v>281</v>
      </c>
      <c r="J213" s="168">
        <f t="shared" si="19"/>
        <v>100</v>
      </c>
    </row>
    <row r="214" spans="1:10" ht="67.5" customHeight="1">
      <c r="A214" s="235"/>
      <c r="B214" s="234" t="s">
        <v>407</v>
      </c>
      <c r="C214" s="209">
        <v>992</v>
      </c>
      <c r="D214" s="100" t="s">
        <v>388</v>
      </c>
      <c r="E214" s="100" t="s">
        <v>48</v>
      </c>
      <c r="F214" s="101" t="s">
        <v>315</v>
      </c>
      <c r="G214" s="101"/>
      <c r="H214" s="166">
        <f t="shared" si="22"/>
        <v>281</v>
      </c>
      <c r="I214" s="166">
        <f t="shared" si="22"/>
        <v>281</v>
      </c>
      <c r="J214" s="168">
        <f t="shared" si="19"/>
        <v>100</v>
      </c>
    </row>
    <row r="215" spans="1:10" ht="18" customHeight="1">
      <c r="A215" s="235"/>
      <c r="B215" s="264" t="s">
        <v>408</v>
      </c>
      <c r="C215" s="209">
        <v>992</v>
      </c>
      <c r="D215" s="100" t="s">
        <v>388</v>
      </c>
      <c r="E215" s="100" t="s">
        <v>48</v>
      </c>
      <c r="F215" s="101" t="s">
        <v>416</v>
      </c>
      <c r="G215" s="101" t="s">
        <v>129</v>
      </c>
      <c r="H215" s="166">
        <v>281</v>
      </c>
      <c r="I215" s="166">
        <v>281</v>
      </c>
      <c r="J215" s="168">
        <f t="shared" si="19"/>
        <v>100</v>
      </c>
    </row>
    <row r="216" spans="1:10" ht="18" customHeight="1">
      <c r="A216" s="236" t="s">
        <v>388</v>
      </c>
      <c r="B216" s="107" t="s">
        <v>77</v>
      </c>
      <c r="C216" s="221" t="s">
        <v>144</v>
      </c>
      <c r="D216" s="97" t="s">
        <v>78</v>
      </c>
      <c r="E216" s="97"/>
      <c r="F216" s="98"/>
      <c r="G216" s="98"/>
      <c r="H216" s="167">
        <f aca="true" t="shared" si="23" ref="H216:I221">H217</f>
        <v>266.2</v>
      </c>
      <c r="I216" s="167">
        <f t="shared" si="23"/>
        <v>266.2</v>
      </c>
      <c r="J216" s="165">
        <f t="shared" si="19"/>
        <v>100</v>
      </c>
    </row>
    <row r="217" spans="1:10" ht="18.75">
      <c r="A217" s="235"/>
      <c r="B217" s="102" t="s">
        <v>79</v>
      </c>
      <c r="C217" s="220" t="s">
        <v>144</v>
      </c>
      <c r="D217" s="100" t="s">
        <v>78</v>
      </c>
      <c r="E217" s="100" t="s">
        <v>50</v>
      </c>
      <c r="F217" s="101"/>
      <c r="G217" s="101"/>
      <c r="H217" s="166">
        <f t="shared" si="23"/>
        <v>266.2</v>
      </c>
      <c r="I217" s="166">
        <f t="shared" si="23"/>
        <v>266.2</v>
      </c>
      <c r="J217" s="168">
        <f t="shared" si="19"/>
        <v>100</v>
      </c>
    </row>
    <row r="218" spans="1:10" ht="21.75" customHeight="1">
      <c r="A218" s="235"/>
      <c r="B218" s="208" t="s">
        <v>166</v>
      </c>
      <c r="C218" s="220" t="s">
        <v>144</v>
      </c>
      <c r="D218" s="100" t="s">
        <v>78</v>
      </c>
      <c r="E218" s="100" t="s">
        <v>50</v>
      </c>
      <c r="F218" s="101" t="s">
        <v>292</v>
      </c>
      <c r="G218" s="101"/>
      <c r="H218" s="166">
        <f>H219</f>
        <v>266.2</v>
      </c>
      <c r="I218" s="166">
        <f>I219</f>
        <v>266.2</v>
      </c>
      <c r="J218" s="168">
        <f t="shared" si="19"/>
        <v>100</v>
      </c>
    </row>
    <row r="219" spans="1:10" ht="24.75" customHeight="1">
      <c r="A219" s="235"/>
      <c r="B219" s="99" t="s">
        <v>293</v>
      </c>
      <c r="C219" s="220" t="s">
        <v>144</v>
      </c>
      <c r="D219" s="100" t="s">
        <v>78</v>
      </c>
      <c r="E219" s="100" t="s">
        <v>50</v>
      </c>
      <c r="F219" s="101" t="s">
        <v>294</v>
      </c>
      <c r="G219" s="101"/>
      <c r="H219" s="166">
        <f>H220+H223</f>
        <v>266.2</v>
      </c>
      <c r="I219" s="166">
        <f>I220+I223</f>
        <v>266.2</v>
      </c>
      <c r="J219" s="168">
        <f t="shared" si="19"/>
        <v>100</v>
      </c>
    </row>
    <row r="220" spans="1:10" ht="32.25">
      <c r="A220" s="235"/>
      <c r="B220" s="262" t="s">
        <v>295</v>
      </c>
      <c r="C220" s="220" t="s">
        <v>144</v>
      </c>
      <c r="D220" s="100" t="s">
        <v>78</v>
      </c>
      <c r="E220" s="100" t="s">
        <v>50</v>
      </c>
      <c r="F220" s="101" t="s">
        <v>296</v>
      </c>
      <c r="G220" s="101"/>
      <c r="H220" s="166">
        <f t="shared" si="23"/>
        <v>85.2</v>
      </c>
      <c r="I220" s="166">
        <f t="shared" si="23"/>
        <v>85.2</v>
      </c>
      <c r="J220" s="168">
        <f t="shared" si="19"/>
        <v>100</v>
      </c>
    </row>
    <row r="221" spans="1:10" ht="34.5" customHeight="1">
      <c r="A221" s="235"/>
      <c r="B221" s="119" t="s">
        <v>297</v>
      </c>
      <c r="C221" s="220" t="s">
        <v>144</v>
      </c>
      <c r="D221" s="100" t="s">
        <v>78</v>
      </c>
      <c r="E221" s="100" t="s">
        <v>50</v>
      </c>
      <c r="F221" s="101" t="s">
        <v>298</v>
      </c>
      <c r="G221" s="101"/>
      <c r="H221" s="166">
        <f t="shared" si="23"/>
        <v>85.2</v>
      </c>
      <c r="I221" s="166">
        <f t="shared" si="23"/>
        <v>85.2</v>
      </c>
      <c r="J221" s="168">
        <f t="shared" si="19"/>
        <v>100</v>
      </c>
    </row>
    <row r="222" spans="1:10" ht="18.75">
      <c r="A222" s="246"/>
      <c r="B222" s="99" t="s">
        <v>128</v>
      </c>
      <c r="C222" s="220" t="s">
        <v>144</v>
      </c>
      <c r="D222" s="100" t="s">
        <v>78</v>
      </c>
      <c r="E222" s="100" t="s">
        <v>50</v>
      </c>
      <c r="F222" s="101" t="s">
        <v>298</v>
      </c>
      <c r="G222" s="101" t="s">
        <v>129</v>
      </c>
      <c r="H222" s="166">
        <v>85.2</v>
      </c>
      <c r="I222" s="166">
        <v>85.2</v>
      </c>
      <c r="J222" s="168">
        <f t="shared" si="19"/>
        <v>100</v>
      </c>
    </row>
    <row r="223" spans="1:10" ht="31.5">
      <c r="A223" s="246"/>
      <c r="B223" s="99" t="s">
        <v>495</v>
      </c>
      <c r="C223" s="220" t="s">
        <v>144</v>
      </c>
      <c r="D223" s="100" t="s">
        <v>78</v>
      </c>
      <c r="E223" s="100" t="s">
        <v>50</v>
      </c>
      <c r="F223" s="101" t="s">
        <v>497</v>
      </c>
      <c r="G223" s="101"/>
      <c r="H223" s="166">
        <f>H224</f>
        <v>181</v>
      </c>
      <c r="I223" s="166">
        <f>I224</f>
        <v>181</v>
      </c>
      <c r="J223" s="168">
        <f t="shared" si="19"/>
        <v>100</v>
      </c>
    </row>
    <row r="224" spans="1:10" ht="31.5">
      <c r="A224" s="246"/>
      <c r="B224" s="99" t="s">
        <v>496</v>
      </c>
      <c r="C224" s="220" t="s">
        <v>144</v>
      </c>
      <c r="D224" s="100" t="s">
        <v>78</v>
      </c>
      <c r="E224" s="100" t="s">
        <v>50</v>
      </c>
      <c r="F224" s="101" t="s">
        <v>498</v>
      </c>
      <c r="G224" s="101"/>
      <c r="H224" s="166">
        <f>H225</f>
        <v>181</v>
      </c>
      <c r="I224" s="166">
        <f>I225</f>
        <v>181</v>
      </c>
      <c r="J224" s="168">
        <f t="shared" si="19"/>
        <v>100</v>
      </c>
    </row>
    <row r="225" spans="1:10" ht="18.75">
      <c r="A225" s="246"/>
      <c r="B225" s="99" t="s">
        <v>128</v>
      </c>
      <c r="C225" s="220" t="s">
        <v>144</v>
      </c>
      <c r="D225" s="100" t="s">
        <v>78</v>
      </c>
      <c r="E225" s="100" t="s">
        <v>50</v>
      </c>
      <c r="F225" s="101" t="s">
        <v>498</v>
      </c>
      <c r="G225" s="101" t="s">
        <v>129</v>
      </c>
      <c r="H225" s="166">
        <v>181</v>
      </c>
      <c r="I225" s="166">
        <v>181</v>
      </c>
      <c r="J225" s="168">
        <f t="shared" si="19"/>
        <v>100</v>
      </c>
    </row>
    <row r="226" spans="1:10" ht="18.75">
      <c r="A226" s="247" t="s">
        <v>78</v>
      </c>
      <c r="B226" s="147" t="s">
        <v>299</v>
      </c>
      <c r="C226" s="224" t="s">
        <v>144</v>
      </c>
      <c r="D226" s="148" t="s">
        <v>54</v>
      </c>
      <c r="E226" s="148" t="s">
        <v>48</v>
      </c>
      <c r="F226" s="148"/>
      <c r="G226" s="98" t="s">
        <v>148</v>
      </c>
      <c r="H226" s="178">
        <f aca="true" t="shared" si="24" ref="H226:I229">H227</f>
        <v>0.03</v>
      </c>
      <c r="I226" s="178">
        <f t="shared" si="24"/>
        <v>0.03</v>
      </c>
      <c r="J226" s="165">
        <f t="shared" si="19"/>
        <v>100</v>
      </c>
    </row>
    <row r="227" spans="1:10" ht="18.75">
      <c r="A227" s="248"/>
      <c r="B227" s="149" t="s">
        <v>139</v>
      </c>
      <c r="C227" s="225" t="s">
        <v>144</v>
      </c>
      <c r="D227" s="174" t="s">
        <v>54</v>
      </c>
      <c r="E227" s="174" t="s">
        <v>48</v>
      </c>
      <c r="F227" s="174" t="s">
        <v>184</v>
      </c>
      <c r="G227" s="101" t="s">
        <v>148</v>
      </c>
      <c r="H227" s="169">
        <f t="shared" si="24"/>
        <v>0.03</v>
      </c>
      <c r="I227" s="169">
        <f t="shared" si="24"/>
        <v>0.03</v>
      </c>
      <c r="J227" s="168">
        <f t="shared" si="19"/>
        <v>100</v>
      </c>
    </row>
    <row r="228" spans="1:10" ht="18.75">
      <c r="A228" s="248"/>
      <c r="B228" s="149" t="s">
        <v>300</v>
      </c>
      <c r="C228" s="225" t="s">
        <v>144</v>
      </c>
      <c r="D228" s="120" t="s">
        <v>54</v>
      </c>
      <c r="E228" s="120" t="s">
        <v>48</v>
      </c>
      <c r="F228" s="120" t="s">
        <v>301</v>
      </c>
      <c r="G228" s="101"/>
      <c r="H228" s="169">
        <f t="shared" si="24"/>
        <v>0.03</v>
      </c>
      <c r="I228" s="169">
        <f t="shared" si="24"/>
        <v>0.03</v>
      </c>
      <c r="J228" s="168">
        <f t="shared" si="19"/>
        <v>100</v>
      </c>
    </row>
    <row r="229" spans="1:10" ht="18.75">
      <c r="A229" s="248"/>
      <c r="B229" s="149" t="s">
        <v>302</v>
      </c>
      <c r="C229" s="225" t="s">
        <v>144</v>
      </c>
      <c r="D229" s="120" t="s">
        <v>54</v>
      </c>
      <c r="E229" s="120" t="s">
        <v>48</v>
      </c>
      <c r="F229" s="120" t="s">
        <v>303</v>
      </c>
      <c r="G229" s="101"/>
      <c r="H229" s="169">
        <f t="shared" si="24"/>
        <v>0.03</v>
      </c>
      <c r="I229" s="169">
        <f t="shared" si="24"/>
        <v>0.03</v>
      </c>
      <c r="J229" s="168">
        <f t="shared" si="19"/>
        <v>100</v>
      </c>
    </row>
    <row r="230" spans="1:10" ht="18.75">
      <c r="A230" s="248"/>
      <c r="B230" s="149" t="s">
        <v>304</v>
      </c>
      <c r="C230" s="225" t="s">
        <v>144</v>
      </c>
      <c r="D230" s="120" t="s">
        <v>54</v>
      </c>
      <c r="E230" s="120" t="s">
        <v>48</v>
      </c>
      <c r="F230" s="120" t="s">
        <v>303</v>
      </c>
      <c r="G230" s="101" t="s">
        <v>167</v>
      </c>
      <c r="H230" s="169">
        <v>0.03</v>
      </c>
      <c r="I230" s="169">
        <v>0.03</v>
      </c>
      <c r="J230" s="168">
        <f t="shared" si="19"/>
        <v>100</v>
      </c>
    </row>
    <row r="232" spans="1:10" ht="18.75">
      <c r="A232" s="6" t="s">
        <v>348</v>
      </c>
      <c r="B232" s="77"/>
      <c r="C232" s="77"/>
      <c r="D232" s="77"/>
      <c r="H232" s="206"/>
      <c r="I232" s="160"/>
      <c r="J232" s="160"/>
    </row>
    <row r="233" spans="1:13" ht="18.75">
      <c r="A233" s="6" t="s">
        <v>25</v>
      </c>
      <c r="B233" s="92"/>
      <c r="D233" s="86" t="s">
        <v>384</v>
      </c>
      <c r="H233" s="206"/>
      <c r="I233" s="160"/>
      <c r="J233" s="161" t="s">
        <v>26</v>
      </c>
      <c r="M233" s="6" t="s">
        <v>149</v>
      </c>
    </row>
  </sheetData>
  <sheetProtection/>
  <mergeCells count="14">
    <mergeCell ref="K9:K10"/>
    <mergeCell ref="H5:I5"/>
    <mergeCell ref="L9:L10"/>
    <mergeCell ref="I9:I10"/>
    <mergeCell ref="J9:J10"/>
    <mergeCell ref="A7:L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874015748031497" right="0.3937007874015748" top="1.1811023622047245" bottom="0.3937007874015748" header="0.5118110236220472" footer="0.5118110236220472"/>
  <pageSetup fitToHeight="18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7">
      <selection activeCell="E25" sqref="E25"/>
    </sheetView>
  </sheetViews>
  <sheetFormatPr defaultColWidth="9.140625" defaultRowHeight="12.75"/>
  <cols>
    <col min="1" max="1" width="35.140625" style="0" customWidth="1"/>
    <col min="2" max="2" width="71.140625" style="77" customWidth="1"/>
    <col min="3" max="3" width="17.28125" style="0" customWidth="1"/>
    <col min="4" max="4" width="17.7109375" style="0" customWidth="1"/>
    <col min="5" max="5" width="16.421875" style="0" customWidth="1"/>
  </cols>
  <sheetData>
    <row r="1" ht="18.75">
      <c r="D1" s="7"/>
    </row>
    <row r="2" ht="27.75" customHeight="1"/>
    <row r="3" ht="27.75" customHeight="1"/>
    <row r="4" ht="27.75" customHeight="1"/>
    <row r="5" ht="20.25" customHeight="1">
      <c r="A5" s="117"/>
    </row>
    <row r="6" spans="1:4" s="53" customFormat="1" ht="19.5" customHeight="1">
      <c r="A6" s="332" t="s">
        <v>499</v>
      </c>
      <c r="B6" s="332"/>
      <c r="C6" s="332"/>
      <c r="D6" s="332"/>
    </row>
    <row r="7" spans="1:4" s="53" customFormat="1" ht="20.25" customHeight="1">
      <c r="A7" s="333"/>
      <c r="B7" s="333"/>
      <c r="C7" s="333"/>
      <c r="D7" s="333"/>
    </row>
    <row r="8" spans="1:4" s="53" customFormat="1" ht="21.75" customHeight="1">
      <c r="A8" s="54"/>
      <c r="B8" s="265"/>
      <c r="D8" s="55" t="s">
        <v>99</v>
      </c>
    </row>
    <row r="9" spans="1:5" s="88" customFormat="1" ht="36.75" customHeight="1">
      <c r="A9" s="334" t="s">
        <v>100</v>
      </c>
      <c r="B9" s="330" t="s">
        <v>29</v>
      </c>
      <c r="C9" s="291" t="s">
        <v>500</v>
      </c>
      <c r="D9" s="291" t="s">
        <v>482</v>
      </c>
      <c r="E9" s="291" t="s">
        <v>483</v>
      </c>
    </row>
    <row r="10" spans="1:6" s="90" customFormat="1" ht="54.75" customHeight="1">
      <c r="A10" s="334"/>
      <c r="B10" s="330"/>
      <c r="C10" s="331"/>
      <c r="D10" s="331"/>
      <c r="E10" s="331"/>
      <c r="F10" s="89"/>
    </row>
    <row r="11" spans="1:6" s="53" customFormat="1" ht="36.75" customHeight="1">
      <c r="A11" s="334"/>
      <c r="B11" s="330"/>
      <c r="C11" s="292"/>
      <c r="D11" s="292"/>
      <c r="E11" s="292"/>
      <c r="F11" s="60"/>
    </row>
    <row r="12" spans="1:5" s="53" customFormat="1" ht="77.25" customHeight="1" hidden="1">
      <c r="A12" s="56" t="s">
        <v>101</v>
      </c>
      <c r="B12" s="266" t="s">
        <v>102</v>
      </c>
      <c r="C12" s="58">
        <f>C20+C15</f>
        <v>1797.6000000000022</v>
      </c>
      <c r="D12" s="58">
        <f>D20+D15</f>
        <v>1237.5</v>
      </c>
      <c r="E12" s="59">
        <f>D12/C12%</f>
        <v>68.84178905206934</v>
      </c>
    </row>
    <row r="13" spans="1:5" s="53" customFormat="1" ht="73.5" customHeight="1" hidden="1">
      <c r="A13" s="61" t="s">
        <v>103</v>
      </c>
      <c r="B13" s="180" t="s">
        <v>104</v>
      </c>
      <c r="C13" s="63">
        <v>0</v>
      </c>
      <c r="D13" s="63">
        <v>0</v>
      </c>
      <c r="E13" s="59" t="e">
        <f aca="true" t="shared" si="0" ref="E13:E20">D13/C13%</f>
        <v>#DIV/0!</v>
      </c>
    </row>
    <row r="14" spans="1:6" s="53" customFormat="1" ht="38.25" customHeight="1">
      <c r="A14" s="56" t="s">
        <v>101</v>
      </c>
      <c r="B14" s="266" t="s">
        <v>102</v>
      </c>
      <c r="C14" s="58">
        <f>C20+C15</f>
        <v>1797.6000000000022</v>
      </c>
      <c r="D14" s="58">
        <f>D20+D15</f>
        <v>1237.5</v>
      </c>
      <c r="E14" s="118">
        <f t="shared" si="0"/>
        <v>68.84178905206934</v>
      </c>
      <c r="F14" s="60"/>
    </row>
    <row r="15" spans="1:5" s="53" customFormat="1" ht="39" customHeight="1">
      <c r="A15" s="56" t="s">
        <v>170</v>
      </c>
      <c r="B15" s="266" t="s">
        <v>169</v>
      </c>
      <c r="C15" s="58">
        <f>C16-C18</f>
        <v>762.5</v>
      </c>
      <c r="D15" s="58">
        <f>D16-D18</f>
        <v>762.5</v>
      </c>
      <c r="E15" s="59">
        <f t="shared" si="0"/>
        <v>100</v>
      </c>
    </row>
    <row r="16" spans="1:5" s="53" customFormat="1" ht="61.5" customHeight="1">
      <c r="A16" s="61" t="s">
        <v>171</v>
      </c>
      <c r="B16" s="180" t="s">
        <v>168</v>
      </c>
      <c r="C16" s="63">
        <v>800</v>
      </c>
      <c r="D16" s="63">
        <v>800</v>
      </c>
      <c r="E16" s="59">
        <f t="shared" si="0"/>
        <v>100</v>
      </c>
    </row>
    <row r="17" spans="1:5" s="64" customFormat="1" ht="57" customHeight="1">
      <c r="A17" s="61" t="s">
        <v>172</v>
      </c>
      <c r="B17" s="180" t="s">
        <v>168</v>
      </c>
      <c r="C17" s="63">
        <v>800</v>
      </c>
      <c r="D17" s="63">
        <v>800</v>
      </c>
      <c r="E17" s="59">
        <f t="shared" si="0"/>
        <v>100</v>
      </c>
    </row>
    <row r="18" spans="1:5" s="64" customFormat="1" ht="54" customHeight="1">
      <c r="A18" s="61" t="s">
        <v>306</v>
      </c>
      <c r="B18" s="180" t="s">
        <v>305</v>
      </c>
      <c r="C18" s="63">
        <v>37.5</v>
      </c>
      <c r="D18" s="63">
        <v>37.5</v>
      </c>
      <c r="E18" s="59">
        <f t="shared" si="0"/>
        <v>100</v>
      </c>
    </row>
    <row r="19" spans="1:5" s="64" customFormat="1" ht="52.5" customHeight="1">
      <c r="A19" s="61" t="s">
        <v>307</v>
      </c>
      <c r="B19" s="267" t="s">
        <v>305</v>
      </c>
      <c r="C19" s="63">
        <v>37.5</v>
      </c>
      <c r="D19" s="63">
        <v>37.5</v>
      </c>
      <c r="E19" s="59">
        <f t="shared" si="0"/>
        <v>100</v>
      </c>
    </row>
    <row r="20" spans="1:5" s="64" customFormat="1" ht="18" customHeight="1">
      <c r="A20" s="56" t="s">
        <v>101</v>
      </c>
      <c r="B20" s="266" t="s">
        <v>102</v>
      </c>
      <c r="C20" s="58">
        <f>C25-C21</f>
        <v>1035.1000000000022</v>
      </c>
      <c r="D20" s="58">
        <f>D25-D21</f>
        <v>475</v>
      </c>
      <c r="E20" s="59">
        <f t="shared" si="0"/>
        <v>45.88928605931784</v>
      </c>
    </row>
    <row r="21" spans="1:5" s="53" customFormat="1" ht="21" customHeight="1">
      <c r="A21" s="56" t="s">
        <v>106</v>
      </c>
      <c r="B21" s="266" t="s">
        <v>107</v>
      </c>
      <c r="C21" s="58">
        <f>C23</f>
        <v>22677.1</v>
      </c>
      <c r="D21" s="58">
        <f>D23</f>
        <v>22945.4</v>
      </c>
      <c r="E21" s="59">
        <f>E22</f>
        <v>101.18313188194259</v>
      </c>
    </row>
    <row r="22" spans="1:5" s="53" customFormat="1" ht="21" customHeight="1">
      <c r="A22" s="61" t="s">
        <v>108</v>
      </c>
      <c r="B22" s="180" t="s">
        <v>109</v>
      </c>
      <c r="C22" s="63">
        <f>C23</f>
        <v>22677.1</v>
      </c>
      <c r="D22" s="63">
        <f>D23</f>
        <v>22945.4</v>
      </c>
      <c r="E22" s="59">
        <f>E23</f>
        <v>101.18313188194259</v>
      </c>
    </row>
    <row r="23" spans="1:5" s="64" customFormat="1" ht="25.5" customHeight="1">
      <c r="A23" s="61" t="s">
        <v>110</v>
      </c>
      <c r="B23" s="180" t="s">
        <v>111</v>
      </c>
      <c r="C23" s="63">
        <f>C24</f>
        <v>22677.1</v>
      </c>
      <c r="D23" s="63">
        <f>D24</f>
        <v>22945.4</v>
      </c>
      <c r="E23" s="59">
        <f>E24</f>
        <v>101.18313188194259</v>
      </c>
    </row>
    <row r="24" spans="1:5" s="64" customFormat="1" ht="37.5" customHeight="1">
      <c r="A24" s="61" t="s">
        <v>112</v>
      </c>
      <c r="B24" s="180" t="s">
        <v>346</v>
      </c>
      <c r="C24" s="150">
        <v>22677.1</v>
      </c>
      <c r="D24" s="151">
        <v>22945.4</v>
      </c>
      <c r="E24" s="152">
        <f>D24/C24*100</f>
        <v>101.18313188194259</v>
      </c>
    </row>
    <row r="25" spans="1:5" s="53" customFormat="1" ht="21.75" customHeight="1">
      <c r="A25" s="56" t="s">
        <v>113</v>
      </c>
      <c r="B25" s="266" t="s">
        <v>114</v>
      </c>
      <c r="C25" s="58">
        <f>C27</f>
        <v>23712.2</v>
      </c>
      <c r="D25" s="58">
        <f>D27</f>
        <v>23420.4</v>
      </c>
      <c r="E25" s="59">
        <f>E26</f>
        <v>98.76940983966061</v>
      </c>
    </row>
    <row r="26" spans="1:5" s="53" customFormat="1" ht="19.5" customHeight="1">
      <c r="A26" s="61" t="s">
        <v>115</v>
      </c>
      <c r="B26" s="180" t="s">
        <v>116</v>
      </c>
      <c r="C26" s="63">
        <f>C27</f>
        <v>23712.2</v>
      </c>
      <c r="D26" s="63">
        <f>D27</f>
        <v>23420.4</v>
      </c>
      <c r="E26" s="59">
        <f>E27</f>
        <v>98.76940983966061</v>
      </c>
    </row>
    <row r="27" spans="1:5" s="53" customFormat="1" ht="24" customHeight="1">
      <c r="A27" s="61" t="s">
        <v>117</v>
      </c>
      <c r="B27" s="180" t="s">
        <v>118</v>
      </c>
      <c r="C27" s="63">
        <f>C28</f>
        <v>23712.2</v>
      </c>
      <c r="D27" s="63">
        <f>D28</f>
        <v>23420.4</v>
      </c>
      <c r="E27" s="59">
        <f>E28</f>
        <v>98.76940983966061</v>
      </c>
    </row>
    <row r="28" spans="1:5" s="53" customFormat="1" ht="36.75" customHeight="1">
      <c r="A28" s="61" t="s">
        <v>119</v>
      </c>
      <c r="B28" s="180" t="s">
        <v>347</v>
      </c>
      <c r="C28" s="63">
        <v>23712.2</v>
      </c>
      <c r="D28" s="63">
        <v>23420.4</v>
      </c>
      <c r="E28" s="59">
        <f>D28/C28*100</f>
        <v>98.76940983966061</v>
      </c>
    </row>
    <row r="29" ht="12.75">
      <c r="D29" s="69"/>
    </row>
    <row r="31" spans="1:4" ht="18.75">
      <c r="A31" s="6" t="s">
        <v>348</v>
      </c>
      <c r="C31" s="77"/>
      <c r="D31" s="77"/>
    </row>
    <row r="32" spans="1:13" ht="18.75">
      <c r="A32" s="6" t="s">
        <v>369</v>
      </c>
      <c r="B32" s="92"/>
      <c r="D32" s="86" t="s">
        <v>384</v>
      </c>
      <c r="J32" s="2" t="s">
        <v>26</v>
      </c>
      <c r="M32" s="6" t="s">
        <v>149</v>
      </c>
    </row>
  </sheetData>
  <sheetProtection/>
  <mergeCells count="6">
    <mergeCell ref="B9:B11"/>
    <mergeCell ref="C9:C11"/>
    <mergeCell ref="D9:D11"/>
    <mergeCell ref="E9:E11"/>
    <mergeCell ref="A6:D7"/>
    <mergeCell ref="A9:A11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9">
      <selection activeCell="F21" sqref="F21"/>
    </sheetView>
  </sheetViews>
  <sheetFormatPr defaultColWidth="9.140625" defaultRowHeight="12.75"/>
  <cols>
    <col min="1" max="1" width="10.8515625" style="6" customWidth="1"/>
    <col min="2" max="2" width="33.7109375" style="0" customWidth="1"/>
    <col min="3" max="3" width="56.28125" style="0" customWidth="1"/>
    <col min="4" max="4" width="15.140625" style="0" customWidth="1"/>
    <col min="5" max="5" width="16.00390625" style="0" customWidth="1"/>
    <col min="6" max="6" width="15.00390625" style="0" customWidth="1"/>
  </cols>
  <sheetData>
    <row r="1" ht="18.75">
      <c r="F1" s="7"/>
    </row>
    <row r="2" ht="27.75" customHeight="1"/>
    <row r="3" ht="27.75" customHeight="1"/>
    <row r="4" ht="27.75" customHeight="1"/>
    <row r="5" ht="27.75" customHeight="1"/>
    <row r="6" spans="1:6" s="53" customFormat="1" ht="17.25" customHeight="1">
      <c r="A6" s="335" t="s">
        <v>374</v>
      </c>
      <c r="B6" s="335"/>
      <c r="C6" s="335"/>
      <c r="D6" s="335"/>
      <c r="E6" s="335"/>
      <c r="F6" s="335"/>
    </row>
    <row r="7" spans="1:6" s="53" customFormat="1" ht="18.75" customHeight="1">
      <c r="A7" s="332" t="s">
        <v>501</v>
      </c>
      <c r="B7" s="332"/>
      <c r="C7" s="332"/>
      <c r="D7" s="332"/>
      <c r="E7" s="332"/>
      <c r="F7" s="332"/>
    </row>
    <row r="8" spans="1:6" s="53" customFormat="1" ht="21.75" customHeight="1">
      <c r="A8" s="15"/>
      <c r="C8" s="54"/>
      <c r="F8" s="55" t="s">
        <v>99</v>
      </c>
    </row>
    <row r="9" spans="1:6" s="88" customFormat="1" ht="36.75" customHeight="1">
      <c r="A9" s="290" t="s">
        <v>123</v>
      </c>
      <c r="B9" s="334" t="s">
        <v>100</v>
      </c>
      <c r="C9" s="330" t="s">
        <v>29</v>
      </c>
      <c r="D9" s="290" t="s">
        <v>500</v>
      </c>
      <c r="E9" s="290" t="s">
        <v>482</v>
      </c>
      <c r="F9" s="290" t="s">
        <v>483</v>
      </c>
    </row>
    <row r="10" spans="1:8" s="90" customFormat="1" ht="39" customHeight="1">
      <c r="A10" s="290"/>
      <c r="B10" s="334"/>
      <c r="C10" s="330"/>
      <c r="D10" s="290"/>
      <c r="E10" s="290"/>
      <c r="F10" s="290"/>
      <c r="G10" s="89"/>
      <c r="H10" s="89"/>
    </row>
    <row r="11" spans="1:8" s="90" customFormat="1" ht="27.75" customHeight="1">
      <c r="A11" s="290"/>
      <c r="B11" s="334"/>
      <c r="C11" s="330"/>
      <c r="D11" s="290"/>
      <c r="E11" s="290"/>
      <c r="F11" s="290"/>
      <c r="G11" s="89"/>
      <c r="H11" s="89"/>
    </row>
    <row r="12" spans="1:8" s="53" customFormat="1" ht="36.75" customHeight="1">
      <c r="A12" s="70">
        <v>992</v>
      </c>
      <c r="B12" s="56" t="s">
        <v>101</v>
      </c>
      <c r="C12" s="57" t="s">
        <v>102</v>
      </c>
      <c r="D12" s="58">
        <f>D20+D15</f>
        <v>1797.6000000000022</v>
      </c>
      <c r="E12" s="58">
        <f>E20+E15</f>
        <v>1237.5</v>
      </c>
      <c r="F12" s="59">
        <f aca="true" t="shared" si="0" ref="F12:F20">E12/D12%</f>
        <v>68.84178905206934</v>
      </c>
      <c r="G12" s="60"/>
      <c r="H12" s="60"/>
    </row>
    <row r="13" spans="1:6" s="53" customFormat="1" ht="77.25" customHeight="1" hidden="1">
      <c r="A13" s="70">
        <v>992</v>
      </c>
      <c r="B13" s="61" t="s">
        <v>103</v>
      </c>
      <c r="C13" s="62" t="s">
        <v>104</v>
      </c>
      <c r="D13" s="58">
        <f>D14-D16</f>
        <v>-394.4</v>
      </c>
      <c r="E13" s="58">
        <f>E14-E16</f>
        <v>-394.4</v>
      </c>
      <c r="F13" s="59">
        <f t="shared" si="0"/>
        <v>100</v>
      </c>
    </row>
    <row r="14" spans="1:6" s="53" customFormat="1" ht="73.5" customHeight="1" hidden="1">
      <c r="A14" s="70">
        <v>992</v>
      </c>
      <c r="B14" s="61" t="s">
        <v>105</v>
      </c>
      <c r="C14" s="62" t="s">
        <v>104</v>
      </c>
      <c r="D14" s="63">
        <v>405.6</v>
      </c>
      <c r="E14" s="63">
        <v>405.6</v>
      </c>
      <c r="F14" s="59">
        <f t="shared" si="0"/>
        <v>100</v>
      </c>
    </row>
    <row r="15" spans="1:8" s="53" customFormat="1" ht="40.5" customHeight="1">
      <c r="A15" s="70">
        <v>992</v>
      </c>
      <c r="B15" s="56" t="s">
        <v>170</v>
      </c>
      <c r="C15" s="57" t="s">
        <v>169</v>
      </c>
      <c r="D15" s="58">
        <f>D16-D18</f>
        <v>762.5</v>
      </c>
      <c r="E15" s="58">
        <f>E16-E18</f>
        <v>762.5</v>
      </c>
      <c r="F15" s="59">
        <f t="shared" si="0"/>
        <v>100</v>
      </c>
      <c r="G15" s="60"/>
      <c r="H15" s="60"/>
    </row>
    <row r="16" spans="1:8" s="53" customFormat="1" ht="54" customHeight="1">
      <c r="A16" s="70">
        <v>992</v>
      </c>
      <c r="B16" s="61" t="s">
        <v>171</v>
      </c>
      <c r="C16" s="62" t="s">
        <v>168</v>
      </c>
      <c r="D16" s="63">
        <v>800</v>
      </c>
      <c r="E16" s="63">
        <v>800</v>
      </c>
      <c r="F16" s="59">
        <f t="shared" si="0"/>
        <v>100</v>
      </c>
      <c r="G16" s="60"/>
      <c r="H16" s="60"/>
    </row>
    <row r="17" spans="1:8" s="53" customFormat="1" ht="59.25" customHeight="1">
      <c r="A17" s="70">
        <v>992</v>
      </c>
      <c r="B17" s="61" t="s">
        <v>172</v>
      </c>
      <c r="C17" s="62" t="s">
        <v>168</v>
      </c>
      <c r="D17" s="63">
        <v>800</v>
      </c>
      <c r="E17" s="63">
        <v>800</v>
      </c>
      <c r="F17" s="59">
        <f t="shared" si="0"/>
        <v>100</v>
      </c>
      <c r="G17" s="60"/>
      <c r="H17" s="60"/>
    </row>
    <row r="18" spans="1:8" s="53" customFormat="1" ht="59.25" customHeight="1">
      <c r="A18" s="70">
        <v>992</v>
      </c>
      <c r="B18" s="61" t="s">
        <v>306</v>
      </c>
      <c r="C18" s="62" t="s">
        <v>305</v>
      </c>
      <c r="D18" s="63">
        <v>37.5</v>
      </c>
      <c r="E18" s="63">
        <v>37.5</v>
      </c>
      <c r="F18" s="59">
        <f t="shared" si="0"/>
        <v>100</v>
      </c>
      <c r="G18" s="60"/>
      <c r="H18" s="60"/>
    </row>
    <row r="19" spans="1:8" s="53" customFormat="1" ht="59.25" customHeight="1">
      <c r="A19" s="70">
        <v>992</v>
      </c>
      <c r="B19" s="61" t="s">
        <v>307</v>
      </c>
      <c r="C19" s="268" t="s">
        <v>305</v>
      </c>
      <c r="D19" s="63">
        <v>37.5</v>
      </c>
      <c r="E19" s="63">
        <v>37.5</v>
      </c>
      <c r="F19" s="59">
        <f>E19/D19%</f>
        <v>100</v>
      </c>
      <c r="G19" s="60"/>
      <c r="H19" s="60"/>
    </row>
    <row r="20" spans="1:8" s="53" customFormat="1" ht="33.75" customHeight="1">
      <c r="A20" s="70">
        <v>992</v>
      </c>
      <c r="B20" s="56" t="s">
        <v>101</v>
      </c>
      <c r="C20" s="57" t="s">
        <v>102</v>
      </c>
      <c r="D20" s="58">
        <f>D25-D21</f>
        <v>1035.1000000000022</v>
      </c>
      <c r="E20" s="58">
        <f>E25-E21</f>
        <v>475</v>
      </c>
      <c r="F20" s="59">
        <f>E20/D20%</f>
        <v>45.88928605931784</v>
      </c>
      <c r="G20" s="60"/>
      <c r="H20" s="60"/>
    </row>
    <row r="21" spans="1:6" s="53" customFormat="1" ht="20.25" customHeight="1">
      <c r="A21" s="70">
        <v>992</v>
      </c>
      <c r="B21" s="56" t="s">
        <v>106</v>
      </c>
      <c r="C21" s="57" t="s">
        <v>107</v>
      </c>
      <c r="D21" s="58">
        <f>D23</f>
        <v>22677.1</v>
      </c>
      <c r="E21" s="58">
        <f>E23</f>
        <v>22945.4</v>
      </c>
      <c r="F21" s="59">
        <f>F22</f>
        <v>101.18313188194259</v>
      </c>
    </row>
    <row r="22" spans="1:6" s="53" customFormat="1" ht="20.25" customHeight="1">
      <c r="A22" s="70">
        <v>992</v>
      </c>
      <c r="B22" s="61" t="s">
        <v>108</v>
      </c>
      <c r="C22" s="62" t="s">
        <v>109</v>
      </c>
      <c r="D22" s="63">
        <f>D23</f>
        <v>22677.1</v>
      </c>
      <c r="E22" s="63">
        <f>E23</f>
        <v>22945.4</v>
      </c>
      <c r="F22" s="59">
        <f>F23</f>
        <v>101.18313188194259</v>
      </c>
    </row>
    <row r="23" spans="1:6" s="64" customFormat="1" ht="36.75" customHeight="1">
      <c r="A23" s="70">
        <v>992</v>
      </c>
      <c r="B23" s="61" t="s">
        <v>110</v>
      </c>
      <c r="C23" s="62" t="s">
        <v>111</v>
      </c>
      <c r="D23" s="63">
        <f>D24</f>
        <v>22677.1</v>
      </c>
      <c r="E23" s="63">
        <f>E24</f>
        <v>22945.4</v>
      </c>
      <c r="F23" s="59">
        <f>F24</f>
        <v>101.18313188194259</v>
      </c>
    </row>
    <row r="24" spans="1:6" s="64" customFormat="1" ht="36" customHeight="1">
      <c r="A24" s="70">
        <v>992</v>
      </c>
      <c r="B24" s="61" t="s">
        <v>112</v>
      </c>
      <c r="C24" s="62" t="s">
        <v>346</v>
      </c>
      <c r="D24" s="150">
        <v>22677.1</v>
      </c>
      <c r="E24" s="150">
        <v>22945.4</v>
      </c>
      <c r="F24" s="152">
        <f>E24/D24*100</f>
        <v>101.18313188194259</v>
      </c>
    </row>
    <row r="25" spans="1:6" s="53" customFormat="1" ht="21" customHeight="1">
      <c r="A25" s="70">
        <v>992</v>
      </c>
      <c r="B25" s="56" t="s">
        <v>113</v>
      </c>
      <c r="C25" s="57" t="s">
        <v>114</v>
      </c>
      <c r="D25" s="58">
        <f>D27</f>
        <v>23712.2</v>
      </c>
      <c r="E25" s="58">
        <f>E27</f>
        <v>23420.4</v>
      </c>
      <c r="F25" s="59">
        <f>F26</f>
        <v>98.76940983966061</v>
      </c>
    </row>
    <row r="26" spans="1:6" s="53" customFormat="1" ht="21" customHeight="1">
      <c r="A26" s="70">
        <v>992</v>
      </c>
      <c r="B26" s="61" t="s">
        <v>115</v>
      </c>
      <c r="C26" s="62" t="s">
        <v>116</v>
      </c>
      <c r="D26" s="63">
        <f>D27</f>
        <v>23712.2</v>
      </c>
      <c r="E26" s="63">
        <f>E27</f>
        <v>23420.4</v>
      </c>
      <c r="F26" s="59">
        <f>F27</f>
        <v>98.76940983966061</v>
      </c>
    </row>
    <row r="27" spans="1:6" s="64" customFormat="1" ht="39" customHeight="1">
      <c r="A27" s="70">
        <v>992</v>
      </c>
      <c r="B27" s="61" t="s">
        <v>117</v>
      </c>
      <c r="C27" s="62" t="s">
        <v>118</v>
      </c>
      <c r="D27" s="63">
        <f>D28</f>
        <v>23712.2</v>
      </c>
      <c r="E27" s="63">
        <f>E28</f>
        <v>23420.4</v>
      </c>
      <c r="F27" s="59">
        <f>F28</f>
        <v>98.76940983966061</v>
      </c>
    </row>
    <row r="28" spans="1:6" s="64" customFormat="1" ht="37.5">
      <c r="A28" s="70">
        <v>992</v>
      </c>
      <c r="B28" s="61" t="s">
        <v>119</v>
      </c>
      <c r="C28" s="62" t="s">
        <v>347</v>
      </c>
      <c r="D28" s="63">
        <v>23712.2</v>
      </c>
      <c r="E28" s="63">
        <v>23420.4</v>
      </c>
      <c r="F28" s="59">
        <f>E28/D28*100</f>
        <v>98.76940983966061</v>
      </c>
    </row>
    <row r="29" spans="1:6" s="53" customFormat="1" ht="18.75">
      <c r="A29" s="15"/>
      <c r="B29" s="65"/>
      <c r="C29" s="66"/>
      <c r="D29" s="67"/>
      <c r="F29" s="68"/>
    </row>
    <row r="30" spans="1:6" s="53" customFormat="1" ht="18.75">
      <c r="A30" s="15"/>
      <c r="B30" s="65"/>
      <c r="C30" s="66"/>
      <c r="D30" s="67"/>
      <c r="F30" s="68"/>
    </row>
    <row r="31" spans="1:4" ht="18.75">
      <c r="A31" s="6" t="s">
        <v>348</v>
      </c>
      <c r="B31" s="77"/>
      <c r="C31" s="77"/>
      <c r="D31" s="77"/>
    </row>
    <row r="32" spans="1:13" ht="18.75">
      <c r="A32" s="6" t="s">
        <v>25</v>
      </c>
      <c r="B32" s="92"/>
      <c r="D32" s="86" t="s">
        <v>384</v>
      </c>
      <c r="J32" s="2" t="s">
        <v>26</v>
      </c>
      <c r="M32" s="6" t="s">
        <v>149</v>
      </c>
    </row>
    <row r="33" ht="18.75">
      <c r="F33" s="69"/>
    </row>
  </sheetData>
  <sheetProtection/>
  <mergeCells count="8">
    <mergeCell ref="E9:E11"/>
    <mergeCell ref="F9:F11"/>
    <mergeCell ref="A6:F6"/>
    <mergeCell ref="A7:F7"/>
    <mergeCell ref="A9:A11"/>
    <mergeCell ref="B9:B11"/>
    <mergeCell ref="C9:C11"/>
    <mergeCell ref="D9:D11"/>
  </mergeCells>
  <printOptions/>
  <pageMargins left="0.7874015748031497" right="0.3937007874015748" top="1.1811023622047245" bottom="0.3937007874015748" header="0.5118110236220472" footer="0.5118110236220472"/>
  <pageSetup fitToHeight="6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3">
      <selection activeCell="A23" sqref="A23"/>
    </sheetView>
  </sheetViews>
  <sheetFormatPr defaultColWidth="9.140625" defaultRowHeight="12.75"/>
  <cols>
    <col min="1" max="1" width="17.421875" style="171" customWidth="1"/>
    <col min="2" max="2" width="61.140625" style="16" customWidth="1"/>
    <col min="3" max="3" width="16.28125" style="16" customWidth="1"/>
    <col min="4" max="4" width="15.28125" style="16" customWidth="1"/>
    <col min="5" max="5" width="18.57421875" style="16" customWidth="1"/>
    <col min="6" max="16384" width="9.140625" style="16" customWidth="1"/>
  </cols>
  <sheetData>
    <row r="1" ht="18.75">
      <c r="E1" s="7"/>
    </row>
    <row r="2" ht="21" customHeight="1"/>
    <row r="3" ht="21" customHeight="1"/>
    <row r="4" ht="21" customHeight="1"/>
    <row r="5" ht="21" customHeight="1"/>
    <row r="6" spans="1:5" ht="45" customHeight="1">
      <c r="A6" s="337" t="s">
        <v>502</v>
      </c>
      <c r="B6" s="337"/>
      <c r="C6" s="337"/>
      <c r="D6" s="337"/>
      <c r="E6" s="337"/>
    </row>
    <row r="7" spans="1:5" ht="14.25" customHeight="1">
      <c r="A7" s="172"/>
      <c r="B7" s="71"/>
      <c r="C7" s="71"/>
      <c r="D7" s="71"/>
      <c r="E7" s="72" t="s">
        <v>120</v>
      </c>
    </row>
    <row r="8" spans="1:5" ht="27.75" customHeight="1">
      <c r="A8" s="338" t="s">
        <v>438</v>
      </c>
      <c r="B8" s="330" t="s">
        <v>466</v>
      </c>
      <c r="C8" s="291" t="s">
        <v>481</v>
      </c>
      <c r="D8" s="291" t="s">
        <v>509</v>
      </c>
      <c r="E8" s="291" t="s">
        <v>483</v>
      </c>
    </row>
    <row r="9" spans="1:5" ht="27.75" customHeight="1">
      <c r="A9" s="338"/>
      <c r="B9" s="330"/>
      <c r="C9" s="331"/>
      <c r="D9" s="331"/>
      <c r="E9" s="331"/>
    </row>
    <row r="10" spans="1:5" ht="27.75" customHeight="1">
      <c r="A10" s="338"/>
      <c r="B10" s="330"/>
      <c r="C10" s="292"/>
      <c r="D10" s="292"/>
      <c r="E10" s="292"/>
    </row>
    <row r="11" spans="1:5" ht="18.75">
      <c r="A11" s="336" t="s">
        <v>121</v>
      </c>
      <c r="B11" s="336"/>
      <c r="C11" s="58">
        <f>SUM(C12:C29)</f>
        <v>16563.5</v>
      </c>
      <c r="D11" s="58">
        <f>SUM(D12:D29)</f>
        <v>16153.4</v>
      </c>
      <c r="E11" s="73">
        <f>D11/C11%</f>
        <v>97.52407401817248</v>
      </c>
    </row>
    <row r="12" spans="1:5" ht="36.75" customHeight="1">
      <c r="A12" s="170" t="s">
        <v>191</v>
      </c>
      <c r="B12" s="180" t="s">
        <v>419</v>
      </c>
      <c r="C12" s="63">
        <v>5</v>
      </c>
      <c r="D12" s="63">
        <v>5</v>
      </c>
      <c r="E12" s="74">
        <f aca="true" t="shared" si="0" ref="E12:E29">D12/C12%</f>
        <v>100</v>
      </c>
    </row>
    <row r="13" spans="1:5" ht="55.5" customHeight="1">
      <c r="A13" s="170" t="s">
        <v>193</v>
      </c>
      <c r="B13" s="180" t="s">
        <v>316</v>
      </c>
      <c r="C13" s="63">
        <v>702.1</v>
      </c>
      <c r="D13" s="63">
        <v>702.1</v>
      </c>
      <c r="E13" s="74">
        <f t="shared" si="0"/>
        <v>100</v>
      </c>
    </row>
    <row r="14" spans="1:5" ht="77.25" customHeight="1">
      <c r="A14" s="170" t="s">
        <v>217</v>
      </c>
      <c r="B14" s="180" t="s">
        <v>317</v>
      </c>
      <c r="C14" s="75">
        <v>110</v>
      </c>
      <c r="D14" s="63">
        <v>110</v>
      </c>
      <c r="E14" s="74">
        <f t="shared" si="0"/>
        <v>99.99999999999999</v>
      </c>
    </row>
    <row r="15" spans="1:5" ht="63" customHeight="1">
      <c r="A15" s="170" t="s">
        <v>504</v>
      </c>
      <c r="B15" s="180" t="s">
        <v>353</v>
      </c>
      <c r="C15" s="75">
        <v>215.1</v>
      </c>
      <c r="D15" s="63">
        <v>215.1</v>
      </c>
      <c r="E15" s="74">
        <f t="shared" si="0"/>
        <v>100</v>
      </c>
    </row>
    <row r="16" spans="1:5" ht="54" customHeight="1" hidden="1">
      <c r="A16" s="120" t="s">
        <v>224</v>
      </c>
      <c r="B16" s="180" t="s">
        <v>318</v>
      </c>
      <c r="C16" s="63">
        <v>0</v>
      </c>
      <c r="D16" s="63">
        <v>0</v>
      </c>
      <c r="E16" s="74">
        <v>0</v>
      </c>
    </row>
    <row r="17" spans="1:5" ht="63.75" customHeight="1">
      <c r="A17" s="170" t="s">
        <v>250</v>
      </c>
      <c r="B17" s="180" t="s">
        <v>319</v>
      </c>
      <c r="C17" s="63">
        <v>1041.9</v>
      </c>
      <c r="D17" s="63">
        <v>1041.9</v>
      </c>
      <c r="E17" s="74">
        <f t="shared" si="0"/>
        <v>100</v>
      </c>
    </row>
    <row r="18" spans="1:5" ht="58.5" customHeight="1">
      <c r="A18" s="120" t="s">
        <v>503</v>
      </c>
      <c r="B18" s="180" t="s">
        <v>320</v>
      </c>
      <c r="C18" s="63">
        <v>2014</v>
      </c>
      <c r="D18" s="63">
        <v>1603.9</v>
      </c>
      <c r="E18" s="74">
        <f>D18/C18%</f>
        <v>79.63753723932473</v>
      </c>
    </row>
    <row r="19" spans="1:5" ht="66.75" customHeight="1">
      <c r="A19" s="170" t="s">
        <v>257</v>
      </c>
      <c r="B19" s="180" t="s">
        <v>321</v>
      </c>
      <c r="C19" s="75">
        <v>67</v>
      </c>
      <c r="D19" s="63">
        <v>67</v>
      </c>
      <c r="E19" s="74">
        <f>D19/C19%</f>
        <v>100</v>
      </c>
    </row>
    <row r="20" spans="1:5" ht="60" customHeight="1">
      <c r="A20" s="170" t="s">
        <v>505</v>
      </c>
      <c r="B20" s="180" t="s">
        <v>322</v>
      </c>
      <c r="C20" s="269">
        <v>1799.2</v>
      </c>
      <c r="D20" s="269">
        <v>1799.2</v>
      </c>
      <c r="E20" s="74">
        <f t="shared" si="0"/>
        <v>100</v>
      </c>
    </row>
    <row r="21" spans="1:5" ht="104.25" customHeight="1">
      <c r="A21" s="170" t="s">
        <v>506</v>
      </c>
      <c r="B21" s="180" t="s">
        <v>323</v>
      </c>
      <c r="C21" s="269">
        <v>942.4</v>
      </c>
      <c r="D21" s="269">
        <v>942.4</v>
      </c>
      <c r="E21" s="74">
        <f t="shared" si="0"/>
        <v>100</v>
      </c>
    </row>
    <row r="22" spans="1:5" ht="60" customHeight="1">
      <c r="A22" s="120" t="s">
        <v>325</v>
      </c>
      <c r="B22" s="180" t="s">
        <v>324</v>
      </c>
      <c r="C22" s="63">
        <v>10</v>
      </c>
      <c r="D22" s="63">
        <v>10</v>
      </c>
      <c r="E22" s="74">
        <f t="shared" si="0"/>
        <v>100</v>
      </c>
    </row>
    <row r="23" spans="1:5" ht="98.25" customHeight="1">
      <c r="A23" s="120" t="s">
        <v>507</v>
      </c>
      <c r="B23" s="180" t="s">
        <v>326</v>
      </c>
      <c r="C23" s="63">
        <v>9099.4</v>
      </c>
      <c r="D23" s="63">
        <v>9099.4</v>
      </c>
      <c r="E23" s="74">
        <f t="shared" si="0"/>
        <v>100</v>
      </c>
    </row>
    <row r="24" spans="1:5" ht="39" customHeight="1">
      <c r="A24" s="120" t="s">
        <v>508</v>
      </c>
      <c r="B24" s="180" t="s">
        <v>439</v>
      </c>
      <c r="C24" s="63">
        <v>266.2</v>
      </c>
      <c r="D24" s="63">
        <v>266.2</v>
      </c>
      <c r="E24" s="74">
        <f t="shared" si="0"/>
        <v>100</v>
      </c>
    </row>
    <row r="25" spans="1:5" ht="43.5" customHeight="1">
      <c r="A25" s="170" t="s">
        <v>231</v>
      </c>
      <c r="B25" s="180" t="s">
        <v>376</v>
      </c>
      <c r="C25" s="63">
        <v>0</v>
      </c>
      <c r="D25" s="63">
        <v>0</v>
      </c>
      <c r="E25" s="74" t="s">
        <v>420</v>
      </c>
    </row>
    <row r="26" spans="1:5" ht="81.75" customHeight="1">
      <c r="A26" s="170" t="s">
        <v>224</v>
      </c>
      <c r="B26" s="180" t="s">
        <v>318</v>
      </c>
      <c r="C26" s="63">
        <v>0</v>
      </c>
      <c r="D26" s="63">
        <v>0</v>
      </c>
      <c r="E26" s="74" t="s">
        <v>420</v>
      </c>
    </row>
    <row r="27" spans="1:5" ht="41.25" customHeight="1">
      <c r="A27" s="170" t="s">
        <v>447</v>
      </c>
      <c r="B27" s="180" t="s">
        <v>446</v>
      </c>
      <c r="C27" s="63">
        <v>61.3</v>
      </c>
      <c r="D27" s="63">
        <v>61.3</v>
      </c>
      <c r="E27" s="74">
        <f t="shared" si="0"/>
        <v>100</v>
      </c>
    </row>
    <row r="28" spans="1:5" ht="56.25" customHeight="1">
      <c r="A28" s="170" t="s">
        <v>445</v>
      </c>
      <c r="B28" s="180" t="s">
        <v>444</v>
      </c>
      <c r="C28" s="63">
        <v>24</v>
      </c>
      <c r="D28" s="63">
        <v>24</v>
      </c>
      <c r="E28" s="74">
        <f t="shared" si="0"/>
        <v>100</v>
      </c>
    </row>
    <row r="29" spans="1:5" ht="72.75" customHeight="1">
      <c r="A29" s="170" t="s">
        <v>378</v>
      </c>
      <c r="B29" s="180" t="s">
        <v>377</v>
      </c>
      <c r="C29" s="63">
        <v>205.9</v>
      </c>
      <c r="D29" s="63">
        <v>205.9</v>
      </c>
      <c r="E29" s="74">
        <f t="shared" si="0"/>
        <v>100</v>
      </c>
    </row>
    <row r="30" spans="1:5" ht="18.75">
      <c r="A30" s="173"/>
      <c r="B30" s="93"/>
      <c r="C30" s="94"/>
      <c r="D30" s="94"/>
      <c r="E30" s="95"/>
    </row>
    <row r="31" spans="1:4" ht="15.75">
      <c r="A31" s="2" t="s">
        <v>370</v>
      </c>
      <c r="B31" s="77"/>
      <c r="C31" s="77"/>
      <c r="D31" s="77"/>
    </row>
    <row r="32" spans="1:13" ht="18.75">
      <c r="A32" s="2" t="s">
        <v>371</v>
      </c>
      <c r="B32" s="92"/>
      <c r="D32" s="86" t="s">
        <v>384</v>
      </c>
      <c r="J32" s="2" t="s">
        <v>26</v>
      </c>
      <c r="M32" s="6" t="s">
        <v>149</v>
      </c>
    </row>
  </sheetData>
  <sheetProtection/>
  <mergeCells count="7">
    <mergeCell ref="A11:B11"/>
    <mergeCell ref="A6:E6"/>
    <mergeCell ref="A8:A10"/>
    <mergeCell ref="B8:B10"/>
    <mergeCell ref="C8:C10"/>
    <mergeCell ref="D8:D10"/>
    <mergeCell ref="E8:E10"/>
  </mergeCells>
  <printOptions/>
  <pageMargins left="1.1811023622047245" right="0.3937007874015748" top="1.1811023622047245" bottom="0.3937007874015748" header="0.5118110236220472" footer="0.5118110236220472"/>
  <pageSetup fitToHeight="6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Гикало</cp:lastModifiedBy>
  <cp:lastPrinted>2023-02-22T05:23:08Z</cp:lastPrinted>
  <dcterms:created xsi:type="dcterms:W3CDTF">1996-10-08T23:32:33Z</dcterms:created>
  <dcterms:modified xsi:type="dcterms:W3CDTF">2023-03-21T05:39:38Z</dcterms:modified>
  <cp:category/>
  <cp:version/>
  <cp:contentType/>
  <cp:contentStatus/>
</cp:coreProperties>
</file>